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2585" activeTab="0"/>
  </bookViews>
  <sheets>
    <sheet name="JU RERA_Proračun 2015" sheetId="1" r:id="rId1"/>
    <sheet name="Opći dio" sheetId="2" r:id="rId2"/>
    <sheet name="JU RERA_Fin plan 2015-2017" sheetId="3" r:id="rId3"/>
    <sheet name="Mjesečni fin planovi JU RERA" sheetId="4" r:id="rId4"/>
    <sheet name="List2" sheetId="5" r:id="rId5"/>
    <sheet name="List3" sheetId="6" r:id="rId6"/>
  </sheets>
  <definedNames>
    <definedName name="_xlnm.Print_Titles" localSheetId="2">'JU RERA_Fin plan 2015-2017'!$85:$87</definedName>
    <definedName name="_xlnm.Print_Titles" localSheetId="0">'JU RERA_Proračun 2015'!$5:$6</definedName>
    <definedName name="_xlnm.Print_Titles" localSheetId="3">'Mjesečni fin planovi JU RERA'!$6:$8</definedName>
  </definedNames>
  <calcPr fullCalcOnLoad="1"/>
</workbook>
</file>

<file path=xl/sharedStrings.xml><?xml version="1.0" encoding="utf-8"?>
<sst xmlns="http://schemas.openxmlformats.org/spreadsheetml/2006/main" count="827" uniqueCount="206">
  <si>
    <t>POZICIJA</t>
  </si>
  <si>
    <t>VRSTA RASHODA / IZDATAKA</t>
  </si>
  <si>
    <t/>
  </si>
  <si>
    <t>Razdjel</t>
  </si>
  <si>
    <t>Glava</t>
  </si>
  <si>
    <t>REGIONALNI RAZVOJ</t>
  </si>
  <si>
    <t>Razvoj gospodarstva</t>
  </si>
  <si>
    <t>PROGRAM</t>
  </si>
  <si>
    <t>Aktivnost</t>
  </si>
  <si>
    <t>Izvor</t>
  </si>
  <si>
    <t>OPĆI PRIHODI I PRIMICI</t>
  </si>
  <si>
    <t>Plaće za redovan rad</t>
  </si>
  <si>
    <t>Plaće u naravi</t>
  </si>
  <si>
    <t>Doprinosi za obvezno zdravstveno osiguranje</t>
  </si>
  <si>
    <t>Doprinosi za obvezno osiguranje u slučaju nezaposlenosti</t>
  </si>
  <si>
    <t>Naknade za prijevoz, za rad na terenu i odvojeni život</t>
  </si>
  <si>
    <t>E01 0102 A102017</t>
  </si>
  <si>
    <t>Stručni, administrativni i tehnički poslovi JU RERA</t>
  </si>
  <si>
    <t>Plaće za prekovremeni rad</t>
  </si>
  <si>
    <t>Ostali rashodi za zaposlene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</si>
  <si>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</si>
  <si>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</si>
  <si>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</si>
  <si>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</si>
  <si>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</si>
  <si>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</si>
  <si>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</si>
  <si>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</si>
  <si>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</si>
  <si>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</si>
  <si>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</si>
  <si>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</si>
  <si>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</si>
  <si>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</si>
  <si>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</si>
  <si>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</si>
  <si>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 i slično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</si>
  <si>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</si>
  <si>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</si>
  <si>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</si>
  <si>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</si>
  <si>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</si>
  <si>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</si>
  <si>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E01 0102 A102018</t>
  </si>
  <si>
    <t>Opremanje i informatizacija ureda</t>
  </si>
  <si>
    <t>Uredska oprema i namještaj</t>
  </si>
  <si>
    <t>Komunikacijska oprema</t>
  </si>
  <si>
    <t>Oprema za održavanje i zaštitu</t>
  </si>
  <si>
    <t>Ulaganja u računalne programe</t>
  </si>
  <si>
    <t>E01 0102 A102019</t>
  </si>
  <si>
    <t>Strategija razvoja SDŽ</t>
  </si>
  <si>
    <t>E01 0102 A102020</t>
  </si>
  <si>
    <t>Brendiranje SDŽ</t>
  </si>
  <si>
    <t>E01 0102 A102024</t>
  </si>
  <si>
    <t>Gospodarski forum</t>
  </si>
  <si>
    <t>E01 0102 A102025</t>
  </si>
  <si>
    <t>EU škola</t>
  </si>
  <si>
    <t>E01 0105</t>
  </si>
  <si>
    <t>Projekti Europske Unije - RERA</t>
  </si>
  <si>
    <t>Tekući projekt</t>
  </si>
  <si>
    <t>IPA - Medpaths</t>
  </si>
  <si>
    <t>E01 0105 T105011</t>
  </si>
  <si>
    <t>IPA - Roof of Rock</t>
  </si>
  <si>
    <t>E01 0105 T105012</t>
  </si>
  <si>
    <t>IPA - Imotsko-bekijsko polje</t>
  </si>
  <si>
    <t>POMOĆI EU</t>
  </si>
  <si>
    <t>E01 0105 T105013</t>
  </si>
  <si>
    <t>IPA - BBio</t>
  </si>
  <si>
    <t>E01 0107</t>
  </si>
  <si>
    <t>Projekti Europske Unije - SDŽ</t>
  </si>
  <si>
    <t>Proračunski korisnik</t>
  </si>
  <si>
    <t>RKP broj</t>
  </si>
  <si>
    <t>Naziv proračunskog korisnika</t>
  </si>
  <si>
    <t>BROJ KONTA</t>
  </si>
  <si>
    <t>Javna ustanova - RERA SD</t>
  </si>
  <si>
    <t>`008</t>
  </si>
  <si>
    <t>`002</t>
  </si>
  <si>
    <t>`0102</t>
  </si>
  <si>
    <t>Korisnik:</t>
  </si>
  <si>
    <t xml:space="preserve">JU RERA </t>
  </si>
  <si>
    <t>Obrazac JLP(R)S FP-PiP 1</t>
  </si>
  <si>
    <t>u kunama</t>
  </si>
  <si>
    <t xml:space="preserve">
Izvor prihoda i primitaka
Oznaka iz računskog plana                                                    ´  </t>
  </si>
  <si>
    <t>Opći prihodi i primici - Proračun JLP(R)S</t>
  </si>
  <si>
    <t>Vlastiti prihodi</t>
  </si>
  <si>
    <t>Prihodi za posebne namjene</t>
  </si>
  <si>
    <t>Pomoći</t>
  </si>
  <si>
    <t>Donacije</t>
  </si>
  <si>
    <t>Prihodi od prodaje ili zamjene nef. imov. i naknade s naslova osig.</t>
  </si>
  <si>
    <t>Namjenski primici</t>
  </si>
  <si>
    <t>Ukupno (po izvorima)</t>
  </si>
  <si>
    <t>* Podsjećamo Vas da ste u obvezi iskazati sve vrste i izvore prihoda i rashoda, a sve u skladu sa Zakonom o proračunu, Pravilnikom o proračunskom računovodstvu i Računskom planu, Pravilnikom o proračunskim klasifikacijama te Uputama Ministarstva financija</t>
  </si>
  <si>
    <t xml:space="preserve">
Izvor prihoda i primitaka
Oznaka iz računskog plana                                                  ´  </t>
  </si>
  <si>
    <t>FINANCIJSKI PLAN - Plan rashoda i izdataka</t>
  </si>
  <si>
    <t>Prihodi i primici</t>
  </si>
  <si>
    <t>Opći prihodi i primici</t>
  </si>
  <si>
    <t>Vlastiti prihodi - Prihodi ostvareni obavljanjem osnovnih i ostalih poslova vlastite djelatnosti</t>
  </si>
  <si>
    <t>Pomoći i donacije</t>
  </si>
  <si>
    <t>Ukupno</t>
  </si>
  <si>
    <t>Račun 
rashoda/
izdatka</t>
  </si>
  <si>
    <t>Naziv računa</t>
  </si>
  <si>
    <t>Prihodi od prodaje ili zamjene nefin. imov. i naknade s naslova osig.</t>
  </si>
  <si>
    <t>Brojčana oznaka i naziv programa</t>
  </si>
  <si>
    <t>´0102</t>
  </si>
  <si>
    <t>Brojčana oznaka i naziv aktivnosti / tekućeg ili kapitalnog projekta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</si>
  <si>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</si>
  <si>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</si>
  <si>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</si>
  <si>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</si>
  <si>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</si>
  <si>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</si>
  <si>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</si>
  <si>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</si>
  <si>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financijski rashodi</t>
  </si>
  <si>
    <t>UKUPNO A/Tpr./Kpr.</t>
  </si>
  <si>
    <t>Rashodi za nabavu proizvedene dugotrajne imovine</t>
  </si>
  <si>
    <t>Postrojenja i oprema</t>
  </si>
  <si>
    <t>Nematerijalna proizvedena imovina</t>
  </si>
  <si>
    <t>´0105</t>
  </si>
  <si>
    <t>Sveukupno proračunski korisnik</t>
  </si>
  <si>
    <t>2016.</t>
  </si>
  <si>
    <t>Procjena 
2016.</t>
  </si>
  <si>
    <t>PROCJENA 2016.</t>
  </si>
  <si>
    <t>Prihodi od prodaje ili zamjene nefinancijske imovine i naknade s naslova osiguranja</t>
  </si>
  <si>
    <t>IPA - Imotsko - bekijsko polje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</si>
  <si>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</si>
  <si>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</si>
  <si>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</si>
  <si>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</si>
  <si>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</si>
  <si>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</si>
  <si>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</si>
  <si>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</si>
  <si>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</si>
  <si>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</si>
  <si>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</si>
  <si>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</si>
  <si>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</si>
  <si>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</si>
  <si>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</si>
  <si>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</si>
  <si>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</si>
  <si>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</si>
  <si>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</si>
  <si>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</si>
  <si>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</si>
  <si>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</si>
  <si>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</si>
  <si>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</si>
  <si>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</si>
  <si>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</si>
  <si>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</si>
  <si>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</si>
  <si>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</si>
  <si>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PLAN 2015.</t>
  </si>
  <si>
    <t>PLAN 
2015.</t>
  </si>
  <si>
    <t>E01 0102 A102027</t>
  </si>
  <si>
    <t>Culinary Heritage</t>
  </si>
  <si>
    <t>Hotel susjedstvo</t>
  </si>
  <si>
    <t>E01 0102 A102028</t>
  </si>
  <si>
    <t>E01 0102 A102030</t>
  </si>
  <si>
    <t>Priprema za korištenje EFPM i EAFRD</t>
  </si>
  <si>
    <t>E01 0105 T105015</t>
  </si>
  <si>
    <t>IPA - Defisgear</t>
  </si>
  <si>
    <t>E01 0107 K107007</t>
  </si>
  <si>
    <t>IPA - Hazadr</t>
  </si>
  <si>
    <t>E01 0107 T107009</t>
  </si>
  <si>
    <t>IPA - Holistic</t>
  </si>
  <si>
    <t>E01 0107 T107010</t>
  </si>
  <si>
    <t>IPA - Hera</t>
  </si>
  <si>
    <t>FINANCIJSKI PLAN - Procjena prihoda i primitaka za 2015.</t>
  </si>
  <si>
    <t>Ukupno prihodi i primici za 2015.</t>
  </si>
  <si>
    <t>FINANCIJSKI PLAN - Procjena prihoda i primitaka za 2016. i  2017.</t>
  </si>
  <si>
    <t>2017.</t>
  </si>
  <si>
    <t>Ukupno prihodi i primici za 2016. i 2017.</t>
  </si>
  <si>
    <t>Plan 
2015.</t>
  </si>
  <si>
    <t>Procjena 
2017.</t>
  </si>
  <si>
    <t>PROCJENA 2017.</t>
  </si>
  <si>
    <t>EDIC Split</t>
  </si>
  <si>
    <t xml:space="preserve">E01 0105 T105016 </t>
  </si>
  <si>
    <t>Intelektualne i ostale usluge</t>
  </si>
  <si>
    <t xml:space="preserve">E01 0107 T107011 </t>
  </si>
  <si>
    <t>MED - NEMO</t>
  </si>
  <si>
    <t>Opremanje ureda</t>
  </si>
  <si>
    <t>IPA Roof of Rock</t>
  </si>
  <si>
    <t>IPA Imotsko-bekijsko polje</t>
  </si>
  <si>
    <t>IPA BBio</t>
  </si>
  <si>
    <t>IPA Adristorical Lands</t>
  </si>
  <si>
    <t>IPA Medpaths</t>
  </si>
  <si>
    <t>Agronet</t>
  </si>
  <si>
    <t>Coastgap</t>
  </si>
  <si>
    <t>Defishgear</t>
  </si>
  <si>
    <t>IPA - Defishgear</t>
  </si>
  <si>
    <t>IPA Hazadr</t>
  </si>
  <si>
    <t>IPA Holistic</t>
  </si>
  <si>
    <t>IPA Hera</t>
  </si>
  <si>
    <t>MED NEMO</t>
  </si>
  <si>
    <t>Pomoći dane u inozemstvo i unutar općeg proračuna</t>
  </si>
  <si>
    <t>Pomoći međunarodnim organizacijama te institucijama i tijelima EU</t>
  </si>
  <si>
    <t>Pomoći unutar općeg proračuna</t>
  </si>
  <si>
    <t>Rashodi za dodatna ulaganja na nefinancijskoj imovini</t>
  </si>
  <si>
    <t>Dodatna ulaganja na građevinskim objektima</t>
  </si>
  <si>
    <t>2015.</t>
  </si>
  <si>
    <t>Priprema projekata i predfinanciranje projektnih aktivnosti</t>
  </si>
  <si>
    <t>MJESEČNI FINANCIJSKI PLANOVI ZA 2015.</t>
  </si>
  <si>
    <t>UPRAVNI ODJEL ZA GOSPODARSTVO, RAZVITAK I EUROPSKE INTEGRACIJE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</si>
</sst>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6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0.5"/>
      <name val="Arial"/>
      <family val="2"/>
    </font>
    <font>
      <i/>
      <sz val="11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>
        <color indexed="22"/>
      </top>
      <bottom style="hair">
        <color indexed="22"/>
      </bottom>
    </border>
    <border>
      <left style="hair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hair"/>
      <top style="hair">
        <color indexed="22"/>
      </top>
      <bottom style="hair">
        <color indexed="22"/>
      </bottom>
    </border>
    <border>
      <left style="hair"/>
      <right style="hair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medium"/>
      <right style="hair"/>
      <top>
        <color indexed="63"/>
      </top>
      <bottom style="hair">
        <color indexed="22"/>
      </bottom>
    </border>
    <border>
      <left style="hair"/>
      <right style="medium"/>
      <top>
        <color indexed="63"/>
      </top>
      <bottom style="hair">
        <color indexed="22"/>
      </bottom>
    </border>
    <border>
      <left style="medium"/>
      <right style="medium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>
        <color indexed="63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medium"/>
      <top style="hair">
        <color indexed="55"/>
      </top>
      <bottom style="hair">
        <color indexed="55"/>
      </bottom>
    </border>
    <border>
      <left style="medium"/>
      <right style="medium"/>
      <top style="hair">
        <color indexed="55"/>
      </top>
      <bottom style="hair">
        <color indexed="55"/>
      </bottom>
    </border>
    <border>
      <left style="medium"/>
      <right style="medium"/>
      <top style="thin"/>
      <bottom style="hair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thin"/>
      <right style="thin"/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hair"/>
      <right style="hair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/>
      <top style="hair">
        <color theme="1" tint="0.49998000264167786"/>
      </top>
      <bottom style="hair">
        <color theme="1" tint="0.49998000264167786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theme="1" tint="0.49998000264167786"/>
      </top>
      <bottom>
        <color indexed="63"/>
      </bottom>
    </border>
    <border>
      <left style="thin"/>
      <right style="thin"/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medium"/>
      <top style="hair">
        <color theme="1" tint="0.49998000264167786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theme="0" tint="-0.3499799966812134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>
        <color theme="1"/>
      </left>
      <right style="medium">
        <color theme="1"/>
      </right>
      <top style="hair">
        <color indexed="22"/>
      </top>
      <bottom style="hair">
        <color indexed="22"/>
      </bottom>
    </border>
    <border>
      <left style="medium">
        <color theme="1"/>
      </left>
      <right style="medium">
        <color theme="1"/>
      </right>
      <top>
        <color indexed="63"/>
      </top>
      <bottom style="hair">
        <color indexed="22"/>
      </bottom>
    </border>
    <border>
      <left style="medium">
        <color theme="1"/>
      </left>
      <right style="medium">
        <color theme="1"/>
      </right>
      <top style="hair">
        <color indexed="22"/>
      </top>
      <bottom>
        <color indexed="63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>
        <color indexed="63"/>
      </left>
      <right style="hair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/>
      <bottom style="hair">
        <color indexed="55"/>
      </bottom>
    </border>
    <border>
      <left style="hair"/>
      <right style="hair"/>
      <top style="hair"/>
      <bottom style="hair">
        <color indexed="55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medium"/>
      <top style="hair">
        <color theme="0" tint="-0.3499799966812134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/>
    </xf>
    <xf numFmtId="0" fontId="0" fillId="0" borderId="0" xfId="58">
      <alignment/>
      <protection/>
    </xf>
    <xf numFmtId="0" fontId="4" fillId="33" borderId="11" xfId="58" applyFont="1" applyFill="1" applyBorder="1" applyAlignment="1">
      <alignment wrapText="1"/>
      <protection/>
    </xf>
    <xf numFmtId="0" fontId="4" fillId="33" borderId="12" xfId="58" applyFont="1" applyFill="1" applyBorder="1" applyAlignment="1">
      <alignment wrapText="1"/>
      <protection/>
    </xf>
    <xf numFmtId="4" fontId="4" fillId="33" borderId="13" xfId="58" applyNumberFormat="1" applyFont="1" applyFill="1" applyBorder="1" applyAlignment="1">
      <alignment wrapText="1"/>
      <protection/>
    </xf>
    <xf numFmtId="0" fontId="4" fillId="34" borderId="14" xfId="58" applyFont="1" applyFill="1" applyBorder="1" applyAlignment="1">
      <alignment wrapText="1"/>
      <protection/>
    </xf>
    <xf numFmtId="0" fontId="4" fillId="34" borderId="15" xfId="58" applyFont="1" applyFill="1" applyBorder="1" applyAlignment="1">
      <alignment wrapText="1"/>
      <protection/>
    </xf>
    <xf numFmtId="4" fontId="4" fillId="34" borderId="16" xfId="58" applyNumberFormat="1" applyFont="1" applyFill="1" applyBorder="1" applyAlignment="1">
      <alignment wrapText="1"/>
      <protection/>
    </xf>
    <xf numFmtId="0" fontId="4" fillId="35" borderId="14" xfId="58" applyFont="1" applyFill="1" applyBorder="1" applyAlignment="1">
      <alignment wrapText="1"/>
      <protection/>
    </xf>
    <xf numFmtId="0" fontId="4" fillId="35" borderId="15" xfId="58" applyFont="1" applyFill="1" applyBorder="1" applyAlignment="1">
      <alignment wrapText="1"/>
      <protection/>
    </xf>
    <xf numFmtId="4" fontId="4" fillId="35" borderId="16" xfId="58" applyNumberFormat="1" applyFont="1" applyFill="1" applyBorder="1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 quotePrefix="1">
      <alignment wrapText="1"/>
    </xf>
    <xf numFmtId="0" fontId="7" fillId="0" borderId="15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0" fontId="4" fillId="36" borderId="14" xfId="0" applyFont="1" applyFill="1" applyBorder="1" applyAlignment="1">
      <alignment wrapText="1"/>
    </xf>
    <xf numFmtId="0" fontId="4" fillId="36" borderId="15" xfId="0" applyFont="1" applyFill="1" applyBorder="1" applyAlignment="1" quotePrefix="1">
      <alignment wrapText="1"/>
    </xf>
    <xf numFmtId="0" fontId="4" fillId="36" borderId="15" xfId="0" applyFont="1" applyFill="1" applyBorder="1" applyAlignment="1">
      <alignment wrapText="1"/>
    </xf>
    <xf numFmtId="4" fontId="4" fillId="36" borderId="16" xfId="0" applyNumberFormat="1" applyFont="1" applyFill="1" applyBorder="1" applyAlignment="1">
      <alignment/>
    </xf>
    <xf numFmtId="0" fontId="4" fillId="35" borderId="14" xfId="0" applyFont="1" applyFill="1" applyBorder="1" applyAlignment="1">
      <alignment wrapText="1"/>
    </xf>
    <xf numFmtId="0" fontId="4" fillId="35" borderId="15" xfId="0" applyFont="1" applyFill="1" applyBorder="1" applyAlignment="1" quotePrefix="1">
      <alignment wrapText="1"/>
    </xf>
    <xf numFmtId="0" fontId="4" fillId="35" borderId="15" xfId="0" applyFont="1" applyFill="1" applyBorder="1" applyAlignment="1">
      <alignment wrapText="1"/>
    </xf>
    <xf numFmtId="4" fontId="4" fillId="35" borderId="16" xfId="0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14" fillId="37" borderId="0" xfId="59" applyNumberFormat="1" applyFont="1" applyFill="1" applyAlignment="1">
      <alignment horizontal="center"/>
      <protection/>
    </xf>
    <xf numFmtId="3" fontId="15" fillId="0" borderId="0" xfId="59" applyNumberFormat="1" applyFont="1">
      <alignment/>
      <protection/>
    </xf>
    <xf numFmtId="3" fontId="15" fillId="0" borderId="0" xfId="59" applyNumberFormat="1" applyFont="1" applyFill="1" applyBorder="1" applyAlignment="1">
      <alignment/>
      <protection/>
    </xf>
    <xf numFmtId="0" fontId="0" fillId="0" borderId="0" xfId="59">
      <alignment/>
      <protection/>
    </xf>
    <xf numFmtId="0" fontId="1" fillId="0" borderId="0" xfId="59" applyFont="1">
      <alignment/>
      <protection/>
    </xf>
    <xf numFmtId="0" fontId="0" fillId="0" borderId="0" xfId="59" applyFill="1" applyBorder="1" applyAlignment="1">
      <alignment/>
      <protection/>
    </xf>
    <xf numFmtId="0" fontId="17" fillId="0" borderId="0" xfId="59" applyFont="1">
      <alignment/>
      <protection/>
    </xf>
    <xf numFmtId="0" fontId="17" fillId="0" borderId="0" xfId="59" applyFont="1" applyFill="1" applyBorder="1" applyAlignment="1">
      <alignment/>
      <protection/>
    </xf>
    <xf numFmtId="0" fontId="18" fillId="0" borderId="0" xfId="59" applyFont="1" applyAlignment="1">
      <alignment horizontal="right"/>
      <protection/>
    </xf>
    <xf numFmtId="3" fontId="17" fillId="0" borderId="19" xfId="59" applyNumberFormat="1" applyFont="1" applyBorder="1" applyAlignment="1" applyProtection="1">
      <alignment wrapText="1"/>
      <protection locked="0"/>
    </xf>
    <xf numFmtId="3" fontId="17" fillId="0" borderId="20" xfId="59" applyNumberFormat="1" applyFont="1" applyBorder="1" applyAlignment="1" applyProtection="1">
      <alignment horizontal="center" vertical="center" wrapText="1"/>
      <protection locked="0"/>
    </xf>
    <xf numFmtId="3" fontId="17" fillId="0" borderId="21" xfId="59" applyNumberFormat="1" applyFont="1" applyBorder="1" applyAlignment="1" applyProtection="1">
      <alignment horizontal="center" wrapText="1"/>
      <protection locked="0"/>
    </xf>
    <xf numFmtId="3" fontId="17" fillId="0" borderId="21" xfId="59" applyNumberFormat="1" applyFont="1" applyBorder="1" applyAlignment="1" applyProtection="1">
      <alignment horizontal="center" vertical="center" wrapText="1"/>
      <protection locked="0"/>
    </xf>
    <xf numFmtId="3" fontId="17" fillId="0" borderId="22" xfId="59" applyNumberFormat="1" applyFont="1" applyBorder="1" applyAlignment="1" applyProtection="1">
      <alignment horizontal="center" vertical="center" wrapText="1"/>
      <protection locked="0"/>
    </xf>
    <xf numFmtId="0" fontId="17" fillId="0" borderId="0" xfId="59" applyFont="1">
      <alignment/>
      <protection/>
    </xf>
    <xf numFmtId="0" fontId="17" fillId="0" borderId="0" xfId="59" applyFont="1" applyFill="1" applyBorder="1" applyAlignment="1">
      <alignment/>
      <protection/>
    </xf>
    <xf numFmtId="3" fontId="17" fillId="0" borderId="23" xfId="59" applyNumberFormat="1" applyFont="1" applyBorder="1" applyProtection="1">
      <alignment/>
      <protection locked="0"/>
    </xf>
    <xf numFmtId="3" fontId="17" fillId="0" borderId="24" xfId="59" applyNumberFormat="1" applyFont="1" applyBorder="1" applyProtection="1">
      <alignment/>
      <protection locked="0"/>
    </xf>
    <xf numFmtId="3" fontId="17" fillId="0" borderId="25" xfId="59" applyNumberFormat="1" applyFont="1" applyBorder="1" applyProtection="1">
      <alignment/>
      <protection locked="0"/>
    </xf>
    <xf numFmtId="0" fontId="19" fillId="0" borderId="23" xfId="59" applyFont="1" applyBorder="1" applyProtection="1">
      <alignment/>
      <protection locked="0"/>
    </xf>
    <xf numFmtId="0" fontId="0" fillId="0" borderId="26" xfId="59" applyFont="1" applyBorder="1" applyProtection="1">
      <alignment/>
      <protection locked="0"/>
    </xf>
    <xf numFmtId="3" fontId="17" fillId="0" borderId="27" xfId="59" applyNumberFormat="1" applyFont="1" applyBorder="1" applyProtection="1">
      <alignment/>
      <protection locked="0"/>
    </xf>
    <xf numFmtId="3" fontId="17" fillId="0" borderId="28" xfId="59" applyNumberFormat="1" applyFont="1" applyBorder="1" applyProtection="1">
      <alignment/>
      <protection locked="0"/>
    </xf>
    <xf numFmtId="3" fontId="17" fillId="0" borderId="29" xfId="59" applyNumberFormat="1" applyFont="1" applyBorder="1" applyProtection="1">
      <alignment/>
      <protection locked="0"/>
    </xf>
    <xf numFmtId="3" fontId="17" fillId="0" borderId="30" xfId="59" applyNumberFormat="1" applyFont="1" applyBorder="1" applyProtection="1">
      <alignment/>
      <protection locked="0"/>
    </xf>
    <xf numFmtId="3" fontId="17" fillId="0" borderId="31" xfId="59" applyNumberFormat="1" applyFont="1" applyBorder="1">
      <alignment/>
      <protection/>
    </xf>
    <xf numFmtId="3" fontId="3" fillId="0" borderId="21" xfId="59" applyNumberFormat="1" applyFont="1" applyBorder="1" applyProtection="1">
      <alignment/>
      <protection locked="0"/>
    </xf>
    <xf numFmtId="3" fontId="3" fillId="0" borderId="32" xfId="59" applyNumberFormat="1" applyFont="1" applyBorder="1" applyProtection="1">
      <alignment/>
      <protection locked="0"/>
    </xf>
    <xf numFmtId="3" fontId="3" fillId="0" borderId="22" xfId="59" applyNumberFormat="1" applyFont="1" applyBorder="1" applyProtection="1">
      <alignment/>
      <protection locked="0"/>
    </xf>
    <xf numFmtId="3" fontId="3" fillId="0" borderId="24" xfId="59" applyNumberFormat="1" applyFont="1" applyBorder="1" applyProtection="1">
      <alignment/>
      <protection locked="0"/>
    </xf>
    <xf numFmtId="3" fontId="3" fillId="0" borderId="33" xfId="59" applyNumberFormat="1" applyFont="1" applyBorder="1" applyProtection="1">
      <alignment/>
      <protection locked="0"/>
    </xf>
    <xf numFmtId="3" fontId="3" fillId="0" borderId="25" xfId="59" applyNumberFormat="1" applyFont="1" applyBorder="1" applyProtection="1">
      <alignment/>
      <protection locked="0"/>
    </xf>
    <xf numFmtId="3" fontId="0" fillId="0" borderId="23" xfId="59" applyNumberFormat="1" applyBorder="1" applyProtection="1">
      <alignment/>
      <protection locked="0"/>
    </xf>
    <xf numFmtId="3" fontId="0" fillId="0" borderId="24" xfId="59" applyNumberFormat="1" applyBorder="1" applyProtection="1">
      <alignment/>
      <protection locked="0"/>
    </xf>
    <xf numFmtId="3" fontId="0" fillId="0" borderId="33" xfId="59" applyNumberFormat="1" applyBorder="1" applyProtection="1">
      <alignment/>
      <protection locked="0"/>
    </xf>
    <xf numFmtId="3" fontId="0" fillId="0" borderId="25" xfId="59" applyNumberFormat="1" applyBorder="1" applyProtection="1">
      <alignment/>
      <protection locked="0"/>
    </xf>
    <xf numFmtId="0" fontId="19" fillId="0" borderId="23" xfId="59" applyFont="1" applyBorder="1" applyProtection="1">
      <alignment/>
      <protection locked="0"/>
    </xf>
    <xf numFmtId="3" fontId="0" fillId="0" borderId="34" xfId="59" applyNumberFormat="1" applyBorder="1" applyProtection="1">
      <alignment/>
      <protection locked="0"/>
    </xf>
    <xf numFmtId="3" fontId="0" fillId="0" borderId="29" xfId="59" applyNumberFormat="1" applyBorder="1" applyProtection="1">
      <alignment/>
      <protection locked="0"/>
    </xf>
    <xf numFmtId="3" fontId="0" fillId="0" borderId="35" xfId="59" applyNumberFormat="1" applyBorder="1" applyProtection="1">
      <alignment/>
      <protection locked="0"/>
    </xf>
    <xf numFmtId="3" fontId="0" fillId="0" borderId="30" xfId="59" applyNumberFormat="1" applyBorder="1" applyProtection="1">
      <alignment/>
      <protection locked="0"/>
    </xf>
    <xf numFmtId="0" fontId="1" fillId="0" borderId="31" xfId="59" applyFont="1" applyBorder="1">
      <alignment/>
      <protection/>
    </xf>
    <xf numFmtId="3" fontId="0" fillId="0" borderId="31" xfId="59" applyNumberFormat="1" applyBorder="1" applyAlignment="1">
      <alignment horizontal="right"/>
      <protection/>
    </xf>
    <xf numFmtId="0" fontId="1" fillId="0" borderId="36" xfId="59" applyFont="1" applyBorder="1">
      <alignment/>
      <protection/>
    </xf>
    <xf numFmtId="0" fontId="1" fillId="0" borderId="37" xfId="59" applyFont="1" applyBorder="1">
      <alignment/>
      <protection/>
    </xf>
    <xf numFmtId="0" fontId="17" fillId="0" borderId="0" xfId="59" applyFont="1" applyBorder="1">
      <alignment/>
      <protection/>
    </xf>
    <xf numFmtId="0" fontId="17" fillId="0" borderId="38" xfId="59" applyFont="1" applyFill="1" applyBorder="1" applyAlignment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Border="1" applyAlignment="1">
      <alignment horizontal="center" wrapText="1"/>
      <protection/>
    </xf>
    <xf numFmtId="0" fontId="14" fillId="37" borderId="0" xfId="59" applyNumberFormat="1" applyFont="1" applyFill="1" applyBorder="1" applyAlignment="1">
      <alignment horizontal="center"/>
      <protection/>
    </xf>
    <xf numFmtId="3" fontId="15" fillId="0" borderId="0" xfId="59" applyNumberFormat="1" applyFont="1" applyBorder="1">
      <alignment/>
      <protection/>
    </xf>
    <xf numFmtId="3" fontId="19" fillId="0" borderId="0" xfId="59" applyNumberFormat="1" applyFont="1" applyBorder="1" applyAlignment="1">
      <alignment horizontal="left"/>
      <protection/>
    </xf>
    <xf numFmtId="3" fontId="6" fillId="0" borderId="0" xfId="59" applyNumberFormat="1" applyFont="1" applyBorder="1" applyAlignment="1">
      <alignment horizontal="center"/>
      <protection/>
    </xf>
    <xf numFmtId="3" fontId="19" fillId="0" borderId="0" xfId="59" applyNumberFormat="1" applyFont="1" applyBorder="1">
      <alignment/>
      <protection/>
    </xf>
    <xf numFmtId="3" fontId="19" fillId="0" borderId="0" xfId="59" applyNumberFormat="1" applyFont="1" applyBorder="1" applyAlignment="1">
      <alignment wrapText="1"/>
      <protection/>
    </xf>
    <xf numFmtId="3" fontId="6" fillId="0" borderId="0" xfId="59" applyNumberFormat="1" applyFont="1" applyBorder="1" applyAlignment="1" quotePrefix="1">
      <alignment horizontal="left"/>
      <protection/>
    </xf>
    <xf numFmtId="3" fontId="6" fillId="0" borderId="27" xfId="59" applyNumberFormat="1" applyFont="1" applyBorder="1" applyAlignment="1">
      <alignment horizontal="center" vertical="center" wrapText="1"/>
      <protection/>
    </xf>
    <xf numFmtId="3" fontId="6" fillId="0" borderId="39" xfId="59" applyNumberFormat="1" applyFont="1" applyBorder="1" applyAlignment="1">
      <alignment horizontal="center" vertical="center" wrapText="1"/>
      <protection/>
    </xf>
    <xf numFmtId="3" fontId="9" fillId="0" borderId="40" xfId="59" applyNumberFormat="1" applyFont="1" applyBorder="1" applyAlignment="1">
      <alignment horizontal="left"/>
      <protection/>
    </xf>
    <xf numFmtId="3" fontId="6" fillId="0" borderId="41" xfId="59" applyNumberFormat="1" applyFont="1" applyBorder="1" applyAlignment="1">
      <alignment horizontal="center" vertical="center"/>
      <protection/>
    </xf>
    <xf numFmtId="3" fontId="6" fillId="0" borderId="41" xfId="59" applyNumberFormat="1" applyFont="1" applyBorder="1" applyAlignment="1">
      <alignment horizontal="center" vertical="center" wrapText="1"/>
      <protection/>
    </xf>
    <xf numFmtId="3" fontId="6" fillId="0" borderId="42" xfId="59" applyNumberFormat="1" applyFont="1" applyBorder="1" applyAlignment="1">
      <alignment horizontal="center" vertical="center" wrapText="1"/>
      <protection/>
    </xf>
    <xf numFmtId="3" fontId="6" fillId="0" borderId="43" xfId="59" applyNumberFormat="1" applyFont="1" applyBorder="1" applyAlignment="1">
      <alignment horizontal="center" vertical="center" wrapText="1"/>
      <protection/>
    </xf>
    <xf numFmtId="3" fontId="19" fillId="0" borderId="44" xfId="66" applyNumberFormat="1" applyFont="1" applyBorder="1" applyAlignment="1" applyProtection="1">
      <alignment/>
      <protection locked="0"/>
    </xf>
    <xf numFmtId="3" fontId="19" fillId="38" borderId="44" xfId="66" applyNumberFormat="1" applyFont="1" applyFill="1" applyBorder="1" applyAlignment="1">
      <alignment/>
    </xf>
    <xf numFmtId="3" fontId="19" fillId="38" borderId="45" xfId="66" applyNumberFormat="1" applyFont="1" applyFill="1" applyBorder="1" applyAlignment="1">
      <alignment/>
    </xf>
    <xf numFmtId="179" fontId="6" fillId="0" borderId="46" xfId="66" applyFont="1" applyBorder="1" applyAlignment="1">
      <alignment wrapText="1"/>
    </xf>
    <xf numFmtId="3" fontId="6" fillId="0" borderId="47" xfId="59" applyNumberFormat="1" applyFont="1" applyBorder="1">
      <alignment/>
      <protection/>
    </xf>
    <xf numFmtId="179" fontId="19" fillId="0" borderId="47" xfId="66" applyFont="1" applyBorder="1" applyAlignment="1">
      <alignment/>
    </xf>
    <xf numFmtId="3" fontId="19" fillId="0" borderId="48" xfId="66" applyNumberFormat="1" applyFont="1" applyBorder="1" applyAlignment="1" applyProtection="1">
      <alignment/>
      <protection locked="0"/>
    </xf>
    <xf numFmtId="3" fontId="19" fillId="38" borderId="48" xfId="66" applyNumberFormat="1" applyFont="1" applyFill="1" applyBorder="1" applyAlignment="1">
      <alignment/>
    </xf>
    <xf numFmtId="3" fontId="19" fillId="38" borderId="49" xfId="66" applyNumberFormat="1" applyFont="1" applyFill="1" applyBorder="1" applyAlignment="1">
      <alignment/>
    </xf>
    <xf numFmtId="3" fontId="6" fillId="0" borderId="24" xfId="66" applyNumberFormat="1" applyFont="1" applyBorder="1" applyAlignment="1">
      <alignment/>
    </xf>
    <xf numFmtId="3" fontId="9" fillId="0" borderId="50" xfId="59" applyNumberFormat="1" applyFont="1" applyFill="1" applyBorder="1" applyAlignment="1" quotePrefix="1">
      <alignment horizontal="left"/>
      <protection/>
    </xf>
    <xf numFmtId="3" fontId="9" fillId="0" borderId="0" xfId="59" applyNumberFormat="1" applyFont="1" applyFill="1" applyBorder="1" applyAlignment="1" quotePrefix="1">
      <alignment horizontal="left"/>
      <protection/>
    </xf>
    <xf numFmtId="3" fontId="9" fillId="0" borderId="0" xfId="59" applyNumberFormat="1" applyFont="1" applyFill="1" applyBorder="1" applyAlignment="1" quotePrefix="1">
      <alignment horizontal="left" wrapText="1"/>
      <protection/>
    </xf>
    <xf numFmtId="0" fontId="19" fillId="0" borderId="0" xfId="59" applyNumberFormat="1" applyFont="1" applyBorder="1" applyAlignment="1">
      <alignment horizontal="center"/>
      <protection/>
    </xf>
    <xf numFmtId="0" fontId="6" fillId="0" borderId="51" xfId="59" applyNumberFormat="1" applyFont="1" applyBorder="1" applyAlignment="1">
      <alignment horizontal="center"/>
      <protection/>
    </xf>
    <xf numFmtId="0" fontId="6" fillId="0" borderId="0" xfId="59" applyNumberFormat="1" applyFont="1" applyBorder="1" applyAlignment="1">
      <alignment horizontal="center"/>
      <protection/>
    </xf>
    <xf numFmtId="0" fontId="6" fillId="0" borderId="0" xfId="59" applyNumberFormat="1" applyFont="1" applyBorder="1" applyAlignment="1">
      <alignment horizontal="center" wrapText="1"/>
      <protection/>
    </xf>
    <xf numFmtId="3" fontId="2" fillId="34" borderId="52" xfId="59" applyNumberFormat="1" applyFont="1" applyFill="1" applyBorder="1" applyAlignment="1">
      <alignment horizontal="center" vertical="center" wrapText="1"/>
      <protection/>
    </xf>
    <xf numFmtId="3" fontId="2" fillId="34" borderId="53" xfId="59" applyNumberFormat="1" applyFont="1" applyFill="1" applyBorder="1" applyAlignment="1">
      <alignment horizontal="center" vertical="center" wrapText="1"/>
      <protection/>
    </xf>
    <xf numFmtId="3" fontId="6" fillId="39" borderId="54" xfId="59" applyNumberFormat="1" applyFont="1" applyFill="1" applyBorder="1" applyAlignment="1">
      <alignment/>
      <protection/>
    </xf>
    <xf numFmtId="1" fontId="6" fillId="39" borderId="54" xfId="59" applyNumberFormat="1" applyFont="1" applyFill="1" applyBorder="1" applyAlignment="1">
      <alignment horizontal="left"/>
      <protection/>
    </xf>
    <xf numFmtId="0" fontId="6" fillId="0" borderId="55" xfId="59" applyNumberFormat="1" applyFont="1" applyBorder="1" applyAlignment="1">
      <alignment horizontal="right" vertical="center"/>
      <protection/>
    </xf>
    <xf numFmtId="0" fontId="6" fillId="0" borderId="56" xfId="59" applyNumberFormat="1" applyFont="1" applyBorder="1" applyAlignment="1">
      <alignment horizontal="left" vertical="center"/>
      <protection/>
    </xf>
    <xf numFmtId="3" fontId="6" fillId="0" borderId="57" xfId="59" applyNumberFormat="1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/>
      <protection/>
    </xf>
    <xf numFmtId="3" fontId="6" fillId="40" borderId="58" xfId="59" applyNumberFormat="1" applyFont="1" applyFill="1" applyBorder="1" applyAlignment="1">
      <alignment vertical="center"/>
      <protection/>
    </xf>
    <xf numFmtId="3" fontId="6" fillId="40" borderId="59" xfId="59" applyNumberFormat="1" applyFont="1" applyFill="1" applyBorder="1" applyAlignment="1">
      <alignment vertical="center"/>
      <protection/>
    </xf>
    <xf numFmtId="3" fontId="6" fillId="40" borderId="60" xfId="59" applyNumberFormat="1" applyFont="1" applyFill="1" applyBorder="1" applyAlignment="1">
      <alignment vertical="center"/>
      <protection/>
    </xf>
    <xf numFmtId="3" fontId="6" fillId="40" borderId="56" xfId="59" applyNumberFormat="1" applyFont="1" applyFill="1" applyBorder="1" applyAlignment="1">
      <alignment vertical="center"/>
      <protection/>
    </xf>
    <xf numFmtId="3" fontId="6" fillId="0" borderId="61" xfId="59" applyNumberFormat="1" applyFont="1" applyBorder="1" applyAlignment="1">
      <alignment vertical="center"/>
      <protection/>
    </xf>
    <xf numFmtId="0" fontId="24" fillId="0" borderId="62" xfId="59" applyNumberFormat="1" applyFont="1" applyBorder="1" applyAlignment="1">
      <alignment horizontal="right" vertical="center"/>
      <protection/>
    </xf>
    <xf numFmtId="0" fontId="24" fillId="0" borderId="63" xfId="59" applyNumberFormat="1" applyFont="1" applyBorder="1" applyAlignment="1">
      <alignment vertical="center"/>
      <protection/>
    </xf>
    <xf numFmtId="3" fontId="24" fillId="0" borderId="64" xfId="59" applyNumberFormat="1" applyFont="1" applyBorder="1" applyAlignment="1">
      <alignment vertical="center"/>
      <protection/>
    </xf>
    <xf numFmtId="3" fontId="24" fillId="0" borderId="65" xfId="59" applyNumberFormat="1" applyFont="1" applyBorder="1" applyAlignment="1">
      <alignment vertical="center"/>
      <protection/>
    </xf>
    <xf numFmtId="3" fontId="24" fillId="40" borderId="66" xfId="59" applyNumberFormat="1" applyFont="1" applyFill="1" applyBorder="1" applyAlignment="1">
      <alignment vertical="center"/>
      <protection/>
    </xf>
    <xf numFmtId="3" fontId="24" fillId="40" borderId="67" xfId="59" applyNumberFormat="1" applyFont="1" applyFill="1" applyBorder="1" applyAlignment="1">
      <alignment vertical="center"/>
      <protection/>
    </xf>
    <xf numFmtId="3" fontId="24" fillId="40" borderId="68" xfId="59" applyNumberFormat="1" applyFont="1" applyFill="1" applyBorder="1" applyAlignment="1">
      <alignment vertical="center"/>
      <protection/>
    </xf>
    <xf numFmtId="3" fontId="24" fillId="40" borderId="63" xfId="59" applyNumberFormat="1" applyFont="1" applyFill="1" applyBorder="1" applyAlignment="1">
      <alignment vertical="center"/>
      <protection/>
    </xf>
    <xf numFmtId="3" fontId="24" fillId="0" borderId="0" xfId="59" applyNumberFormat="1" applyFont="1" applyFill="1" applyBorder="1" applyAlignment="1">
      <alignment/>
      <protection/>
    </xf>
    <xf numFmtId="3" fontId="24" fillId="0" borderId="69" xfId="59" applyNumberFormat="1" applyFont="1" applyBorder="1" applyAlignment="1">
      <alignment vertical="center"/>
      <protection/>
    </xf>
    <xf numFmtId="3" fontId="24" fillId="0" borderId="65" xfId="59" applyNumberFormat="1" applyFont="1" applyFill="1" applyBorder="1" applyAlignment="1">
      <alignment vertical="center"/>
      <protection/>
    </xf>
    <xf numFmtId="3" fontId="24" fillId="0" borderId="64" xfId="59" applyNumberFormat="1" applyFont="1" applyFill="1" applyBorder="1" applyAlignment="1">
      <alignment vertical="center"/>
      <protection/>
    </xf>
    <xf numFmtId="0" fontId="6" fillId="0" borderId="70" xfId="59" applyNumberFormat="1" applyFont="1" applyBorder="1" applyAlignment="1">
      <alignment horizontal="right" vertical="center"/>
      <protection/>
    </xf>
    <xf numFmtId="0" fontId="6" fillId="0" borderId="71" xfId="59" applyNumberFormat="1" applyFont="1" applyBorder="1" applyAlignment="1">
      <alignment horizontal="left" vertical="center"/>
      <protection/>
    </xf>
    <xf numFmtId="3" fontId="6" fillId="0" borderId="72" xfId="59" applyNumberFormat="1" applyFont="1" applyBorder="1" applyAlignment="1">
      <alignment vertical="center"/>
      <protection/>
    </xf>
    <xf numFmtId="3" fontId="6" fillId="40" borderId="73" xfId="59" applyNumberFormat="1" applyFont="1" applyFill="1" applyBorder="1" applyAlignment="1">
      <alignment vertical="center"/>
      <protection/>
    </xf>
    <xf numFmtId="3" fontId="6" fillId="40" borderId="74" xfId="59" applyNumberFormat="1" applyFont="1" applyFill="1" applyBorder="1" applyAlignment="1">
      <alignment vertical="center"/>
      <protection/>
    </xf>
    <xf numFmtId="3" fontId="6" fillId="40" borderId="75" xfId="59" applyNumberFormat="1" applyFont="1" applyFill="1" applyBorder="1" applyAlignment="1">
      <alignment vertical="center"/>
      <protection/>
    </xf>
    <xf numFmtId="3" fontId="6" fillId="40" borderId="76" xfId="59" applyNumberFormat="1" applyFont="1" applyFill="1" applyBorder="1" applyAlignment="1">
      <alignment vertical="center"/>
      <protection/>
    </xf>
    <xf numFmtId="3" fontId="6" fillId="40" borderId="71" xfId="59" applyNumberFormat="1" applyFont="1" applyFill="1" applyBorder="1" applyAlignment="1">
      <alignment vertical="center"/>
      <protection/>
    </xf>
    <xf numFmtId="3" fontId="6" fillId="40" borderId="72" xfId="59" applyNumberFormat="1" applyFont="1" applyFill="1" applyBorder="1" applyAlignment="1">
      <alignment vertical="center"/>
      <protection/>
    </xf>
    <xf numFmtId="3" fontId="24" fillId="40" borderId="65" xfId="59" applyNumberFormat="1" applyFont="1" applyFill="1" applyBorder="1" applyAlignment="1">
      <alignment vertical="center"/>
      <protection/>
    </xf>
    <xf numFmtId="3" fontId="24" fillId="40" borderId="64" xfId="59" applyNumberFormat="1" applyFont="1" applyFill="1" applyBorder="1" applyAlignment="1">
      <alignment vertical="center"/>
      <protection/>
    </xf>
    <xf numFmtId="0" fontId="6" fillId="0" borderId="62" xfId="59" applyNumberFormat="1" applyFont="1" applyBorder="1" applyAlignment="1">
      <alignment horizontal="right" vertical="center"/>
      <protection/>
    </xf>
    <xf numFmtId="0" fontId="6" fillId="0" borderId="63" xfId="59" applyNumberFormat="1" applyFont="1" applyBorder="1" applyAlignment="1">
      <alignment horizontal="left" vertical="center"/>
      <protection/>
    </xf>
    <xf numFmtId="3" fontId="6" fillId="0" borderId="64" xfId="59" applyNumberFormat="1" applyFont="1" applyBorder="1" applyAlignment="1">
      <alignment vertical="center"/>
      <protection/>
    </xf>
    <xf numFmtId="3" fontId="6" fillId="40" borderId="65" xfId="59" applyNumberFormat="1" applyFont="1" applyFill="1" applyBorder="1" applyAlignment="1">
      <alignment vertical="center"/>
      <protection/>
    </xf>
    <xf numFmtId="3" fontId="6" fillId="40" borderId="66" xfId="59" applyNumberFormat="1" applyFont="1" applyFill="1" applyBorder="1" applyAlignment="1">
      <alignment vertical="center"/>
      <protection/>
    </xf>
    <xf numFmtId="3" fontId="6" fillId="40" borderId="67" xfId="59" applyNumberFormat="1" applyFont="1" applyFill="1" applyBorder="1" applyAlignment="1">
      <alignment vertical="center"/>
      <protection/>
    </xf>
    <xf numFmtId="3" fontId="6" fillId="40" borderId="68" xfId="59" applyNumberFormat="1" applyFont="1" applyFill="1" applyBorder="1" applyAlignment="1">
      <alignment vertical="center"/>
      <protection/>
    </xf>
    <xf numFmtId="3" fontId="6" fillId="40" borderId="63" xfId="59" applyNumberFormat="1" applyFont="1" applyFill="1" applyBorder="1" applyAlignment="1">
      <alignment vertical="center"/>
      <protection/>
    </xf>
    <xf numFmtId="3" fontId="6" fillId="40" borderId="64" xfId="59" applyNumberFormat="1" applyFont="1" applyFill="1" applyBorder="1" applyAlignment="1">
      <alignment vertical="center"/>
      <protection/>
    </xf>
    <xf numFmtId="3" fontId="6" fillId="40" borderId="54" xfId="59" applyNumberFormat="1" applyFont="1" applyFill="1" applyBorder="1" applyAlignment="1">
      <alignment vertical="center"/>
      <protection/>
    </xf>
    <xf numFmtId="3" fontId="6" fillId="40" borderId="77" xfId="59" applyNumberFormat="1" applyFont="1" applyFill="1" applyBorder="1" applyAlignment="1">
      <alignment vertical="center"/>
      <protection/>
    </xf>
    <xf numFmtId="3" fontId="6" fillId="40" borderId="24" xfId="59" applyNumberFormat="1" applyFont="1" applyFill="1" applyBorder="1" applyAlignment="1">
      <alignment vertical="center"/>
      <protection/>
    </xf>
    <xf numFmtId="3" fontId="6" fillId="40" borderId="25" xfId="59" applyNumberFormat="1" applyFont="1" applyFill="1" applyBorder="1" applyAlignment="1">
      <alignment vertical="center"/>
      <protection/>
    </xf>
    <xf numFmtId="3" fontId="6" fillId="40" borderId="78" xfId="59" applyNumberFormat="1" applyFont="1" applyFill="1" applyBorder="1" applyAlignment="1">
      <alignment vertical="center"/>
      <protection/>
    </xf>
    <xf numFmtId="3" fontId="22" fillId="0" borderId="79" xfId="59" applyNumberFormat="1" applyFont="1" applyBorder="1" applyAlignment="1">
      <alignment vertical="center"/>
      <protection/>
    </xf>
    <xf numFmtId="3" fontId="22" fillId="40" borderId="79" xfId="59" applyNumberFormat="1" applyFont="1" applyFill="1" applyBorder="1" applyAlignment="1">
      <alignment vertical="center"/>
      <protection/>
    </xf>
    <xf numFmtId="3" fontId="22" fillId="40" borderId="80" xfId="59" applyNumberFormat="1" applyFont="1" applyFill="1" applyBorder="1" applyAlignment="1">
      <alignment vertical="center"/>
      <protection/>
    </xf>
    <xf numFmtId="3" fontId="22" fillId="40" borderId="81" xfId="59" applyNumberFormat="1" applyFont="1" applyFill="1" applyBorder="1" applyAlignment="1">
      <alignment vertical="center"/>
      <protection/>
    </xf>
    <xf numFmtId="3" fontId="22" fillId="40" borderId="82" xfId="59" applyNumberFormat="1" applyFont="1" applyFill="1" applyBorder="1" applyAlignment="1">
      <alignment vertical="center"/>
      <protection/>
    </xf>
    <xf numFmtId="3" fontId="22" fillId="0" borderId="83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/>
      <protection/>
    </xf>
    <xf numFmtId="3" fontId="24" fillId="0" borderId="79" xfId="59" applyNumberFormat="1" applyFont="1" applyBorder="1" applyAlignment="1">
      <alignment vertical="center"/>
      <protection/>
    </xf>
    <xf numFmtId="3" fontId="24" fillId="40" borderId="79" xfId="59" applyNumberFormat="1" applyFont="1" applyFill="1" applyBorder="1" applyAlignment="1">
      <alignment vertical="center"/>
      <protection/>
    </xf>
    <xf numFmtId="3" fontId="24" fillId="40" borderId="80" xfId="59" applyNumberFormat="1" applyFont="1" applyFill="1" applyBorder="1" applyAlignment="1">
      <alignment vertical="center"/>
      <protection/>
    </xf>
    <xf numFmtId="3" fontId="24" fillId="40" borderId="81" xfId="59" applyNumberFormat="1" applyFont="1" applyFill="1" applyBorder="1" applyAlignment="1">
      <alignment vertical="center"/>
      <protection/>
    </xf>
    <xf numFmtId="3" fontId="24" fillId="40" borderId="82" xfId="59" applyNumberFormat="1" applyFont="1" applyFill="1" applyBorder="1" applyAlignment="1">
      <alignment vertical="center"/>
      <protection/>
    </xf>
    <xf numFmtId="3" fontId="24" fillId="0" borderId="83" xfId="59" applyNumberFormat="1" applyFont="1" applyBorder="1" applyAlignment="1">
      <alignment vertical="center"/>
      <protection/>
    </xf>
    <xf numFmtId="3" fontId="6" fillId="40" borderId="84" xfId="59" applyNumberFormat="1" applyFont="1" applyFill="1" applyBorder="1" applyAlignment="1">
      <alignment vertical="center"/>
      <protection/>
    </xf>
    <xf numFmtId="3" fontId="6" fillId="40" borderId="26" xfId="59" applyNumberFormat="1" applyFont="1" applyFill="1" applyBorder="1" applyAlignment="1">
      <alignment vertical="center"/>
      <protection/>
    </xf>
    <xf numFmtId="3" fontId="25" fillId="0" borderId="0" xfId="59" applyNumberFormat="1" applyFont="1" applyFill="1" applyBorder="1" applyAlignment="1" applyProtection="1">
      <alignment/>
      <protection locked="0"/>
    </xf>
    <xf numFmtId="3" fontId="6" fillId="0" borderId="37" xfId="59" applyNumberFormat="1" applyFont="1" applyFill="1" applyBorder="1" applyAlignment="1">
      <alignment vertical="center"/>
      <protection/>
    </xf>
    <xf numFmtId="0" fontId="19" fillId="0" borderId="0" xfId="59" applyNumberFormat="1" applyFont="1" applyAlignment="1">
      <alignment horizontal="right"/>
      <protection/>
    </xf>
    <xf numFmtId="0" fontId="19" fillId="0" borderId="0" xfId="59" applyNumberFormat="1" applyFont="1">
      <alignment/>
      <protection/>
    </xf>
    <xf numFmtId="3" fontId="19" fillId="0" borderId="0" xfId="59" applyNumberFormat="1" applyFont="1">
      <alignment/>
      <protection/>
    </xf>
    <xf numFmtId="3" fontId="19" fillId="0" borderId="0" xfId="59" applyNumberFormat="1" applyFont="1" applyAlignment="1">
      <alignment wrapText="1"/>
      <protection/>
    </xf>
    <xf numFmtId="0" fontId="19" fillId="0" borderId="0" xfId="59" applyNumberFormat="1" applyFont="1" applyAlignment="1">
      <alignment horizontal="center"/>
      <protection/>
    </xf>
    <xf numFmtId="3" fontId="24" fillId="40" borderId="0" xfId="59" applyNumberFormat="1" applyFont="1" applyFill="1" applyBorder="1" applyAlignment="1">
      <alignment vertical="center"/>
      <protection/>
    </xf>
    <xf numFmtId="3" fontId="24" fillId="40" borderId="58" xfId="59" applyNumberFormat="1" applyFont="1" applyFill="1" applyBorder="1" applyAlignment="1">
      <alignment vertical="center"/>
      <protection/>
    </xf>
    <xf numFmtId="3" fontId="24" fillId="40" borderId="85" xfId="59" applyNumberFormat="1" applyFont="1" applyFill="1" applyBorder="1" applyAlignment="1">
      <alignment vertical="center"/>
      <protection/>
    </xf>
    <xf numFmtId="3" fontId="19" fillId="0" borderId="0" xfId="60" applyNumberFormat="1" applyFont="1" applyFill="1" applyBorder="1">
      <alignment/>
      <protection/>
    </xf>
    <xf numFmtId="3" fontId="9" fillId="0" borderId="0" xfId="60" applyNumberFormat="1" applyFont="1" applyFill="1" applyBorder="1" applyAlignment="1" quotePrefix="1">
      <alignment horizontal="left"/>
      <protection/>
    </xf>
    <xf numFmtId="3" fontId="9" fillId="0" borderId="0" xfId="60" applyNumberFormat="1" applyFont="1" applyFill="1" applyBorder="1" applyAlignment="1" quotePrefix="1">
      <alignment horizontal="left" wrapText="1"/>
      <protection/>
    </xf>
    <xf numFmtId="3" fontId="19" fillId="0" borderId="0" xfId="60" applyNumberFormat="1" applyFont="1" applyFill="1" applyBorder="1" applyAlignment="1">
      <alignment wrapText="1"/>
      <protection/>
    </xf>
    <xf numFmtId="3" fontId="19" fillId="0" borderId="0" xfId="60" applyNumberFormat="1" applyFont="1" applyFill="1" applyBorder="1" applyAlignment="1">
      <alignment/>
      <protection/>
    </xf>
    <xf numFmtId="3" fontId="6" fillId="39" borderId="54" xfId="60" applyNumberFormat="1" applyFont="1" applyFill="1" applyBorder="1" applyAlignment="1">
      <alignment/>
      <protection/>
    </xf>
    <xf numFmtId="1" fontId="6" fillId="39" borderId="54" xfId="60" applyNumberFormat="1" applyFont="1" applyFill="1" applyBorder="1" applyAlignment="1">
      <alignment horizontal="left"/>
      <protection/>
    </xf>
    <xf numFmtId="0" fontId="6" fillId="0" borderId="55" xfId="60" applyNumberFormat="1" applyFont="1" applyBorder="1" applyAlignment="1">
      <alignment horizontal="right" vertical="center"/>
      <protection/>
    </xf>
    <xf numFmtId="0" fontId="6" fillId="0" borderId="56" xfId="60" applyNumberFormat="1" applyFont="1" applyBorder="1" applyAlignment="1">
      <alignment horizontal="left" vertical="center"/>
      <protection/>
    </xf>
    <xf numFmtId="3" fontId="6" fillId="0" borderId="57" xfId="60" applyNumberFormat="1" applyFont="1" applyBorder="1" applyAlignment="1">
      <alignment vertical="center"/>
      <protection/>
    </xf>
    <xf numFmtId="0" fontId="24" fillId="0" borderId="62" xfId="60" applyNumberFormat="1" applyFont="1" applyBorder="1" applyAlignment="1">
      <alignment horizontal="right" vertical="center"/>
      <protection/>
    </xf>
    <xf numFmtId="0" fontId="24" fillId="0" borderId="63" xfId="60" applyNumberFormat="1" applyFont="1" applyBorder="1" applyAlignment="1">
      <alignment vertical="center"/>
      <protection/>
    </xf>
    <xf numFmtId="3" fontId="24" fillId="0" borderId="64" xfId="60" applyNumberFormat="1" applyFont="1" applyBorder="1" applyAlignment="1">
      <alignment vertical="center"/>
      <protection/>
    </xf>
    <xf numFmtId="3" fontId="24" fillId="0" borderId="0" xfId="60" applyNumberFormat="1" applyFont="1" applyFill="1" applyBorder="1" applyAlignment="1">
      <alignment/>
      <protection/>
    </xf>
    <xf numFmtId="0" fontId="6" fillId="0" borderId="70" xfId="60" applyNumberFormat="1" applyFont="1" applyBorder="1" applyAlignment="1">
      <alignment horizontal="right" vertical="center"/>
      <protection/>
    </xf>
    <xf numFmtId="0" fontId="6" fillId="0" borderId="71" xfId="60" applyNumberFormat="1" applyFont="1" applyBorder="1" applyAlignment="1">
      <alignment horizontal="left" vertical="center"/>
      <protection/>
    </xf>
    <xf numFmtId="3" fontId="6" fillId="0" borderId="72" xfId="60" applyNumberFormat="1" applyFont="1" applyBorder="1" applyAlignment="1">
      <alignment vertical="center"/>
      <protection/>
    </xf>
    <xf numFmtId="0" fontId="6" fillId="0" borderId="62" xfId="60" applyNumberFormat="1" applyFont="1" applyBorder="1" applyAlignment="1">
      <alignment horizontal="right" vertical="center"/>
      <protection/>
    </xf>
    <xf numFmtId="0" fontId="6" fillId="0" borderId="63" xfId="60" applyNumberFormat="1" applyFont="1" applyBorder="1" applyAlignment="1">
      <alignment horizontal="left" vertical="center"/>
      <protection/>
    </xf>
    <xf numFmtId="3" fontId="6" fillId="0" borderId="64" xfId="60" applyNumberFormat="1" applyFont="1" applyBorder="1" applyAlignment="1">
      <alignment vertical="center"/>
      <protection/>
    </xf>
    <xf numFmtId="3" fontId="6" fillId="40" borderId="54" xfId="60" applyNumberFormat="1" applyFont="1" applyFill="1" applyBorder="1" applyAlignment="1">
      <alignment vertical="center"/>
      <protection/>
    </xf>
    <xf numFmtId="3" fontId="6" fillId="40" borderId="24" xfId="60" applyNumberFormat="1" applyFont="1" applyFill="1" applyBorder="1" applyAlignment="1">
      <alignment vertical="center"/>
      <protection/>
    </xf>
    <xf numFmtId="3" fontId="6" fillId="40" borderId="25" xfId="60" applyNumberFormat="1" applyFont="1" applyFill="1" applyBorder="1" applyAlignment="1">
      <alignment vertical="center"/>
      <protection/>
    </xf>
    <xf numFmtId="3" fontId="22" fillId="0" borderId="0" xfId="60" applyNumberFormat="1" applyFont="1" applyFill="1" applyBorder="1" applyAlignment="1">
      <alignment/>
      <protection/>
    </xf>
    <xf numFmtId="0" fontId="19" fillId="0" borderId="0" xfId="60" applyNumberFormat="1" applyFont="1">
      <alignment/>
      <protection/>
    </xf>
    <xf numFmtId="3" fontId="19" fillId="0" borderId="0" xfId="60" applyNumberFormat="1" applyFont="1">
      <alignment/>
      <protection/>
    </xf>
    <xf numFmtId="3" fontId="19" fillId="0" borderId="0" xfId="60" applyNumberFormat="1" applyFont="1" applyAlignment="1">
      <alignment wrapText="1"/>
      <protection/>
    </xf>
    <xf numFmtId="0" fontId="19" fillId="0" borderId="0" xfId="60" applyNumberFormat="1" applyFont="1" applyAlignment="1">
      <alignment horizontal="center"/>
      <protection/>
    </xf>
    <xf numFmtId="0" fontId="0" fillId="0" borderId="0" xfId="57">
      <alignment/>
      <protection/>
    </xf>
    <xf numFmtId="0" fontId="29" fillId="0" borderId="0" xfId="57" applyNumberFormat="1" applyFont="1" applyFill="1" applyBorder="1" applyAlignment="1" applyProtection="1">
      <alignment/>
      <protection/>
    </xf>
    <xf numFmtId="0" fontId="28" fillId="0" borderId="0" xfId="57" applyNumberFormat="1" applyFont="1" applyFill="1" applyBorder="1" applyAlignment="1" applyProtection="1">
      <alignment horizontal="left" wrapText="1"/>
      <protection/>
    </xf>
    <xf numFmtId="0" fontId="30" fillId="0" borderId="0" xfId="57" applyNumberFormat="1" applyFont="1" applyFill="1" applyBorder="1" applyAlignment="1" applyProtection="1">
      <alignment wrapText="1"/>
      <protection/>
    </xf>
    <xf numFmtId="0" fontId="31" fillId="0" borderId="33" xfId="57" applyFont="1" applyBorder="1" applyAlignment="1" quotePrefix="1">
      <alignment horizontal="left" wrapText="1"/>
      <protection/>
    </xf>
    <xf numFmtId="0" fontId="31" fillId="0" borderId="78" xfId="57" applyFont="1" applyBorder="1" applyAlignment="1" quotePrefix="1">
      <alignment horizontal="left" wrapText="1"/>
      <protection/>
    </xf>
    <xf numFmtId="0" fontId="31" fillId="0" borderId="78" xfId="57" applyFont="1" applyBorder="1" applyAlignment="1" quotePrefix="1">
      <alignment horizontal="center" wrapText="1"/>
      <protection/>
    </xf>
    <xf numFmtId="0" fontId="31" fillId="0" borderId="78" xfId="57" applyNumberFormat="1" applyFont="1" applyFill="1" applyBorder="1" applyAlignment="1" applyProtection="1" quotePrefix="1">
      <alignment horizontal="left"/>
      <protection/>
    </xf>
    <xf numFmtId="0" fontId="32" fillId="0" borderId="24" xfId="57" applyNumberFormat="1" applyFont="1" applyFill="1" applyBorder="1" applyAlignment="1" applyProtection="1">
      <alignment horizontal="center" wrapText="1"/>
      <protection/>
    </xf>
    <xf numFmtId="0" fontId="32" fillId="0" borderId="24" xfId="57" applyNumberFormat="1" applyFont="1" applyFill="1" applyBorder="1" applyAlignment="1" applyProtection="1">
      <alignment horizontal="center" vertical="center" wrapText="1"/>
      <protection/>
    </xf>
    <xf numFmtId="0" fontId="0" fillId="0" borderId="78" xfId="57" applyNumberFormat="1" applyFont="1" applyFill="1" applyBorder="1" applyAlignment="1" applyProtection="1">
      <alignment/>
      <protection/>
    </xf>
    <xf numFmtId="3" fontId="31" fillId="0" borderId="24" xfId="57" applyNumberFormat="1" applyFont="1" applyBorder="1" applyAlignment="1">
      <alignment horizontal="right"/>
      <protection/>
    </xf>
    <xf numFmtId="0" fontId="14" fillId="0" borderId="33" xfId="57" applyFont="1" applyBorder="1" applyAlignment="1">
      <alignment horizontal="left"/>
      <protection/>
    </xf>
    <xf numFmtId="3" fontId="31" fillId="0" borderId="24" xfId="57" applyNumberFormat="1" applyFont="1" applyFill="1" applyBorder="1" applyAlignment="1" applyProtection="1">
      <alignment horizontal="right" wrapText="1"/>
      <protection/>
    </xf>
    <xf numFmtId="0" fontId="33" fillId="0" borderId="78" xfId="57" applyNumberFormat="1" applyFont="1" applyFill="1" applyBorder="1" applyAlignment="1" applyProtection="1">
      <alignment wrapText="1"/>
      <protection/>
    </xf>
    <xf numFmtId="3" fontId="31" fillId="0" borderId="33" xfId="57" applyNumberFormat="1" applyFont="1" applyBorder="1" applyAlignment="1">
      <alignment horizontal="right"/>
      <protection/>
    </xf>
    <xf numFmtId="0" fontId="31" fillId="0" borderId="78" xfId="57" applyFont="1" applyBorder="1" applyAlignment="1" quotePrefix="1">
      <alignment horizontal="left"/>
      <protection/>
    </xf>
    <xf numFmtId="0" fontId="31" fillId="0" borderId="78" xfId="57" applyNumberFormat="1" applyFont="1" applyFill="1" applyBorder="1" applyAlignment="1" applyProtection="1">
      <alignment wrapText="1"/>
      <protection/>
    </xf>
    <xf numFmtId="0" fontId="33" fillId="0" borderId="78" xfId="57" applyNumberFormat="1" applyFont="1" applyFill="1" applyBorder="1" applyAlignment="1" applyProtection="1">
      <alignment horizontal="center" wrapText="1"/>
      <protection/>
    </xf>
    <xf numFmtId="0" fontId="30" fillId="0" borderId="24" xfId="57" applyNumberFormat="1" applyFont="1" applyFill="1" applyBorder="1" applyAlignment="1" applyProtection="1">
      <alignment/>
      <protection/>
    </xf>
    <xf numFmtId="0" fontId="28" fillId="0" borderId="0" xfId="57" applyNumberFormat="1" applyFont="1" applyFill="1" applyBorder="1" applyAlignment="1" applyProtection="1" quotePrefix="1">
      <alignment horizontal="left" wrapText="1"/>
      <protection/>
    </xf>
    <xf numFmtId="0" fontId="30" fillId="0" borderId="0" xfId="57" applyNumberFormat="1" applyFont="1" applyFill="1" applyBorder="1" applyAlignment="1" applyProtection="1">
      <alignment/>
      <protection/>
    </xf>
    <xf numFmtId="0" fontId="29" fillId="0" borderId="0" xfId="57" applyNumberFormat="1" applyFont="1" applyFill="1" applyBorder="1" applyAlignment="1" applyProtection="1">
      <alignment horizontal="center"/>
      <protection/>
    </xf>
    <xf numFmtId="3" fontId="6" fillId="0" borderId="31" xfId="59" applyNumberFormat="1" applyFont="1" applyFill="1" applyBorder="1" applyAlignment="1">
      <alignment vertical="center"/>
      <protection/>
    </xf>
    <xf numFmtId="3" fontId="6" fillId="40" borderId="23" xfId="60" applyNumberFormat="1" applyFont="1" applyFill="1" applyBorder="1" applyAlignment="1">
      <alignment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40" borderId="24" xfId="60" applyNumberFormat="1" applyFont="1" applyFill="1" applyBorder="1" applyAlignment="1">
      <alignment vertical="center"/>
      <protection/>
    </xf>
    <xf numFmtId="3" fontId="22" fillId="40" borderId="25" xfId="60" applyNumberFormat="1" applyFont="1" applyFill="1" applyBorder="1" applyAlignment="1">
      <alignment vertical="center"/>
      <protection/>
    </xf>
    <xf numFmtId="3" fontId="6" fillId="0" borderId="86" xfId="60" applyNumberFormat="1" applyFont="1" applyBorder="1" applyAlignment="1">
      <alignment vertical="center"/>
      <protection/>
    </xf>
    <xf numFmtId="3" fontId="6" fillId="40" borderId="87" xfId="60" applyNumberFormat="1" applyFont="1" applyFill="1" applyBorder="1" applyAlignment="1">
      <alignment vertical="center"/>
      <protection/>
    </xf>
    <xf numFmtId="3" fontId="6" fillId="40" borderId="88" xfId="60" applyNumberFormat="1" applyFont="1" applyFill="1" applyBorder="1" applyAlignment="1">
      <alignment vertical="center"/>
      <protection/>
    </xf>
    <xf numFmtId="3" fontId="24" fillId="0" borderId="86" xfId="60" applyNumberFormat="1" applyFont="1" applyBorder="1" applyAlignment="1">
      <alignment vertical="center"/>
      <protection/>
    </xf>
    <xf numFmtId="3" fontId="24" fillId="40" borderId="87" xfId="60" applyNumberFormat="1" applyFont="1" applyFill="1" applyBorder="1" applyAlignment="1">
      <alignment vertical="center"/>
      <protection/>
    </xf>
    <xf numFmtId="3" fontId="24" fillId="40" borderId="88" xfId="60" applyNumberFormat="1" applyFont="1" applyFill="1" applyBorder="1" applyAlignment="1">
      <alignment vertical="center"/>
      <protection/>
    </xf>
    <xf numFmtId="3" fontId="6" fillId="40" borderId="86" xfId="60" applyNumberFormat="1" applyFont="1" applyFill="1" applyBorder="1" applyAlignment="1">
      <alignment vertical="center"/>
      <protection/>
    </xf>
    <xf numFmtId="3" fontId="24" fillId="40" borderId="86" xfId="60" applyNumberFormat="1" applyFont="1" applyFill="1" applyBorder="1" applyAlignment="1">
      <alignment vertical="center"/>
      <protection/>
    </xf>
    <xf numFmtId="3" fontId="22" fillId="0" borderId="86" xfId="60" applyNumberFormat="1" applyFont="1" applyBorder="1" applyAlignment="1">
      <alignment vertical="center"/>
      <protection/>
    </xf>
    <xf numFmtId="3" fontId="22" fillId="40" borderId="87" xfId="60" applyNumberFormat="1" applyFont="1" applyFill="1" applyBorder="1" applyAlignment="1">
      <alignment vertical="center"/>
      <protection/>
    </xf>
    <xf numFmtId="3" fontId="22" fillId="40" borderId="88" xfId="60" applyNumberFormat="1" applyFont="1" applyFill="1" applyBorder="1" applyAlignment="1">
      <alignment vertical="center"/>
      <protection/>
    </xf>
    <xf numFmtId="4" fontId="4" fillId="0" borderId="16" xfId="0" applyNumberFormat="1" applyFont="1" applyFill="1" applyBorder="1" applyAlignment="1">
      <alignment/>
    </xf>
    <xf numFmtId="0" fontId="3" fillId="0" borderId="89" xfId="0" applyFont="1" applyBorder="1" applyAlignment="1">
      <alignment wrapText="1"/>
    </xf>
    <xf numFmtId="0" fontId="3" fillId="0" borderId="90" xfId="0" applyFont="1" applyBorder="1" applyAlignment="1">
      <alignment horizontal="left" wrapText="1"/>
    </xf>
    <xf numFmtId="0" fontId="3" fillId="0" borderId="90" xfId="0" applyFont="1" applyBorder="1" applyAlignment="1">
      <alignment wrapText="1"/>
    </xf>
    <xf numFmtId="4" fontId="3" fillId="0" borderId="91" xfId="0" applyNumberFormat="1" applyFon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92" xfId="0" applyNumberFormat="1" applyBorder="1" applyAlignment="1">
      <alignment wrapText="1"/>
    </xf>
    <xf numFmtId="1" fontId="6" fillId="0" borderId="54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59" applyFont="1" applyFill="1" applyBorder="1" applyAlignment="1">
      <alignment/>
      <protection/>
    </xf>
    <xf numFmtId="0" fontId="1" fillId="0" borderId="25" xfId="59" applyFont="1" applyFill="1" applyBorder="1" applyAlignment="1">
      <alignment/>
      <protection/>
    </xf>
    <xf numFmtId="0" fontId="1" fillId="0" borderId="23" xfId="59" applyFont="1" applyBorder="1">
      <alignment/>
      <protection/>
    </xf>
    <xf numFmtId="0" fontId="1" fillId="0" borderId="23" xfId="59" applyFont="1" applyBorder="1" applyProtection="1">
      <alignment/>
      <protection locked="0"/>
    </xf>
    <xf numFmtId="0" fontId="1" fillId="0" borderId="26" xfId="59" applyFont="1" applyBorder="1" applyProtection="1">
      <alignment/>
      <protection locked="0"/>
    </xf>
    <xf numFmtId="0" fontId="24" fillId="0" borderId="93" xfId="59" applyNumberFormat="1" applyFont="1" applyBorder="1" applyAlignment="1">
      <alignment horizontal="right" vertical="center"/>
      <protection/>
    </xf>
    <xf numFmtId="3" fontId="0" fillId="0" borderId="94" xfId="59" applyNumberFormat="1" applyFont="1" applyBorder="1" applyProtection="1">
      <alignment/>
      <protection locked="0"/>
    </xf>
    <xf numFmtId="3" fontId="0" fillId="0" borderId="23" xfId="59" applyNumberFormat="1" applyFont="1" applyBorder="1" applyProtection="1">
      <alignment/>
      <protection locked="0"/>
    </xf>
    <xf numFmtId="0" fontId="6" fillId="0" borderId="93" xfId="0" applyNumberFormat="1" applyFont="1" applyBorder="1" applyAlignment="1">
      <alignment horizontal="right" vertical="center"/>
    </xf>
    <xf numFmtId="0" fontId="6" fillId="0" borderId="85" xfId="0" applyNumberFormat="1" applyFont="1" applyBorder="1" applyAlignment="1">
      <alignment vertical="center"/>
    </xf>
    <xf numFmtId="0" fontId="24" fillId="0" borderId="93" xfId="0" applyNumberFormat="1" applyFont="1" applyFill="1" applyBorder="1" applyAlignment="1">
      <alignment horizontal="right" vertical="center"/>
    </xf>
    <xf numFmtId="0" fontId="24" fillId="0" borderId="85" xfId="0" applyNumberFormat="1" applyFont="1" applyFill="1" applyBorder="1" applyAlignment="1">
      <alignment vertical="center" wrapText="1"/>
    </xf>
    <xf numFmtId="3" fontId="24" fillId="0" borderId="57" xfId="59" applyNumberFormat="1" applyFont="1" applyBorder="1" applyAlignment="1">
      <alignment vertical="center"/>
      <protection/>
    </xf>
    <xf numFmtId="3" fontId="24" fillId="0" borderId="0" xfId="59" applyNumberFormat="1" applyFont="1" applyFill="1" applyBorder="1" applyAlignment="1">
      <alignment vertical="center"/>
      <protection/>
    </xf>
    <xf numFmtId="0" fontId="6" fillId="0" borderId="93" xfId="59" applyFont="1" applyBorder="1" applyAlignment="1">
      <alignment horizontal="right" vertical="center"/>
      <protection/>
    </xf>
    <xf numFmtId="0" fontId="6" fillId="0" borderId="85" xfId="59" applyFont="1" applyBorder="1" applyAlignment="1">
      <alignment horizontal="left" vertical="center"/>
      <protection/>
    </xf>
    <xf numFmtId="3" fontId="22" fillId="0" borderId="57" xfId="59" applyNumberFormat="1" applyFont="1" applyBorder="1" applyAlignment="1">
      <alignment vertical="center"/>
      <protection/>
    </xf>
    <xf numFmtId="3" fontId="6" fillId="40" borderId="95" xfId="59" applyNumberFormat="1" applyFont="1" applyFill="1" applyBorder="1" applyAlignment="1">
      <alignment vertical="center"/>
      <protection/>
    </xf>
    <xf numFmtId="3" fontId="6" fillId="40" borderId="96" xfId="59" applyNumberFormat="1" applyFont="1" applyFill="1" applyBorder="1" applyAlignment="1">
      <alignment vertical="center"/>
      <protection/>
    </xf>
    <xf numFmtId="3" fontId="6" fillId="40" borderId="97" xfId="59" applyNumberFormat="1" applyFont="1" applyFill="1" applyBorder="1" applyAlignment="1">
      <alignment vertical="center"/>
      <protection/>
    </xf>
    <xf numFmtId="3" fontId="22" fillId="0" borderId="98" xfId="59" applyNumberFormat="1" applyFont="1" applyBorder="1" applyAlignment="1">
      <alignment vertical="center"/>
      <protection/>
    </xf>
    <xf numFmtId="3" fontId="6" fillId="40" borderId="99" xfId="59" applyNumberFormat="1" applyFont="1" applyFill="1" applyBorder="1" applyAlignment="1">
      <alignment vertical="center"/>
      <protection/>
    </xf>
    <xf numFmtId="3" fontId="6" fillId="40" borderId="100" xfId="59" applyNumberFormat="1" applyFont="1" applyFill="1" applyBorder="1" applyAlignment="1">
      <alignment vertical="center"/>
      <protection/>
    </xf>
    <xf numFmtId="3" fontId="6" fillId="40" borderId="101" xfId="59" applyNumberFormat="1" applyFont="1" applyFill="1" applyBorder="1" applyAlignment="1">
      <alignment vertical="center"/>
      <protection/>
    </xf>
    <xf numFmtId="3" fontId="6" fillId="40" borderId="102" xfId="59" applyNumberFormat="1" applyFont="1" applyFill="1" applyBorder="1" applyAlignment="1">
      <alignment vertical="center"/>
      <protection/>
    </xf>
    <xf numFmtId="0" fontId="24" fillId="0" borderId="93" xfId="59" applyFont="1" applyBorder="1" applyAlignment="1">
      <alignment horizontal="right" vertical="center"/>
      <protection/>
    </xf>
    <xf numFmtId="0" fontId="24" fillId="0" borderId="85" xfId="59" applyFont="1" applyBorder="1" applyAlignment="1">
      <alignment vertical="center"/>
      <protection/>
    </xf>
    <xf numFmtId="3" fontId="24" fillId="40" borderId="95" xfId="59" applyNumberFormat="1" applyFont="1" applyFill="1" applyBorder="1" applyAlignment="1">
      <alignment vertical="center"/>
      <protection/>
    </xf>
    <xf numFmtId="3" fontId="24" fillId="40" borderId="96" xfId="59" applyNumberFormat="1" applyFont="1" applyFill="1" applyBorder="1" applyAlignment="1">
      <alignment vertical="center"/>
      <protection/>
    </xf>
    <xf numFmtId="3" fontId="24" fillId="40" borderId="97" xfId="59" applyNumberFormat="1" applyFont="1" applyFill="1" applyBorder="1" applyAlignment="1">
      <alignment vertical="center"/>
      <protection/>
    </xf>
    <xf numFmtId="3" fontId="24" fillId="40" borderId="98" xfId="59" applyNumberFormat="1" applyFont="1" applyFill="1" applyBorder="1" applyAlignment="1">
      <alignment vertical="center"/>
      <protection/>
    </xf>
    <xf numFmtId="3" fontId="24" fillId="40" borderId="99" xfId="59" applyNumberFormat="1" applyFont="1" applyFill="1" applyBorder="1" applyAlignment="1">
      <alignment vertical="center"/>
      <protection/>
    </xf>
    <xf numFmtId="3" fontId="24" fillId="40" borderId="100" xfId="59" applyNumberFormat="1" applyFont="1" applyFill="1" applyBorder="1" applyAlignment="1">
      <alignment vertical="center"/>
      <protection/>
    </xf>
    <xf numFmtId="3" fontId="24" fillId="40" borderId="101" xfId="59" applyNumberFormat="1" applyFont="1" applyFill="1" applyBorder="1" applyAlignment="1">
      <alignment vertical="center"/>
      <protection/>
    </xf>
    <xf numFmtId="3" fontId="24" fillId="40" borderId="103" xfId="59" applyNumberFormat="1" applyFont="1" applyFill="1" applyBorder="1" applyAlignment="1">
      <alignment vertical="center"/>
      <protection/>
    </xf>
    <xf numFmtId="3" fontId="24" fillId="40" borderId="102" xfId="59" applyNumberFormat="1" applyFont="1" applyFill="1" applyBorder="1" applyAlignment="1">
      <alignment vertical="center"/>
      <protection/>
    </xf>
    <xf numFmtId="3" fontId="24" fillId="40" borderId="104" xfId="59" applyNumberFormat="1" applyFont="1" applyFill="1" applyBorder="1" applyAlignment="1">
      <alignment vertical="center"/>
      <protection/>
    </xf>
    <xf numFmtId="3" fontId="24" fillId="40" borderId="105" xfId="59" applyNumberFormat="1" applyFont="1" applyFill="1" applyBorder="1" applyAlignment="1">
      <alignment vertical="center"/>
      <protection/>
    </xf>
    <xf numFmtId="3" fontId="24" fillId="40" borderId="106" xfId="59" applyNumberFormat="1" applyFont="1" applyFill="1" applyBorder="1" applyAlignment="1">
      <alignment vertical="center"/>
      <protection/>
    </xf>
    <xf numFmtId="3" fontId="24" fillId="40" borderId="107" xfId="59" applyNumberFormat="1" applyFont="1" applyFill="1" applyBorder="1" applyAlignment="1">
      <alignment vertical="center"/>
      <protection/>
    </xf>
    <xf numFmtId="3" fontId="24" fillId="40" borderId="108" xfId="59" applyNumberFormat="1" applyFont="1" applyFill="1" applyBorder="1" applyAlignment="1">
      <alignment vertical="center"/>
      <protection/>
    </xf>
    <xf numFmtId="3" fontId="22" fillId="40" borderId="103" xfId="59" applyNumberFormat="1" applyFont="1" applyFill="1" applyBorder="1" applyAlignment="1">
      <alignment vertical="center"/>
      <protection/>
    </xf>
    <xf numFmtId="3" fontId="22" fillId="40" borderId="109" xfId="59" applyNumberFormat="1" applyFont="1" applyFill="1" applyBorder="1" applyAlignment="1">
      <alignment vertical="center"/>
      <protection/>
    </xf>
    <xf numFmtId="3" fontId="22" fillId="40" borderId="110" xfId="59" applyNumberFormat="1" applyFont="1" applyFill="1" applyBorder="1" applyAlignment="1">
      <alignment vertical="center"/>
      <protection/>
    </xf>
    <xf numFmtId="3" fontId="22" fillId="40" borderId="111" xfId="59" applyNumberFormat="1" applyFont="1" applyFill="1" applyBorder="1" applyAlignment="1">
      <alignment vertical="center"/>
      <protection/>
    </xf>
    <xf numFmtId="3" fontId="22" fillId="40" borderId="15" xfId="59" applyNumberFormat="1" applyFont="1" applyFill="1" applyBorder="1" applyAlignment="1">
      <alignment vertical="center"/>
      <protection/>
    </xf>
    <xf numFmtId="3" fontId="22" fillId="40" borderId="16" xfId="59" applyNumberFormat="1" applyFont="1" applyFill="1" applyBorder="1" applyAlignment="1">
      <alignment vertical="center"/>
      <protection/>
    </xf>
    <xf numFmtId="3" fontId="22" fillId="40" borderId="102" xfId="59" applyNumberFormat="1" applyFont="1" applyFill="1" applyBorder="1" applyAlignment="1">
      <alignment vertical="center"/>
      <protection/>
    </xf>
    <xf numFmtId="3" fontId="24" fillId="40" borderId="109" xfId="59" applyNumberFormat="1" applyFont="1" applyFill="1" applyBorder="1" applyAlignment="1">
      <alignment vertical="center"/>
      <protection/>
    </xf>
    <xf numFmtId="3" fontId="24" fillId="40" borderId="110" xfId="59" applyNumberFormat="1" applyFont="1" applyFill="1" applyBorder="1" applyAlignment="1">
      <alignment vertical="center"/>
      <protection/>
    </xf>
    <xf numFmtId="3" fontId="24" fillId="40" borderId="111" xfId="59" applyNumberFormat="1" applyFont="1" applyFill="1" applyBorder="1" applyAlignment="1">
      <alignment vertical="center"/>
      <protection/>
    </xf>
    <xf numFmtId="3" fontId="24" fillId="40" borderId="15" xfId="59" applyNumberFormat="1" applyFont="1" applyFill="1" applyBorder="1" applyAlignment="1">
      <alignment vertical="center"/>
      <protection/>
    </xf>
    <xf numFmtId="3" fontId="24" fillId="40" borderId="16" xfId="59" applyNumberFormat="1" applyFont="1" applyFill="1" applyBorder="1" applyAlignment="1">
      <alignment vertical="center"/>
      <protection/>
    </xf>
    <xf numFmtId="3" fontId="34" fillId="0" borderId="64" xfId="59" applyNumberFormat="1" applyFont="1" applyBorder="1" applyAlignment="1">
      <alignment vertical="center"/>
      <protection/>
    </xf>
    <xf numFmtId="3" fontId="34" fillId="0" borderId="98" xfId="59" applyNumberFormat="1" applyFont="1" applyBorder="1" applyAlignment="1">
      <alignment vertical="center"/>
      <protection/>
    </xf>
    <xf numFmtId="3" fontId="24" fillId="40" borderId="112" xfId="59" applyNumberFormat="1" applyFont="1" applyFill="1" applyBorder="1" applyAlignment="1">
      <alignment vertical="center"/>
      <protection/>
    </xf>
    <xf numFmtId="3" fontId="6" fillId="40" borderId="103" xfId="59" applyNumberFormat="1" applyFont="1" applyFill="1" applyBorder="1" applyAlignment="1">
      <alignment vertical="center"/>
      <protection/>
    </xf>
    <xf numFmtId="3" fontId="22" fillId="0" borderId="103" xfId="59" applyNumberFormat="1" applyFont="1" applyBorder="1" applyAlignment="1">
      <alignment vertical="center"/>
      <protection/>
    </xf>
    <xf numFmtId="3" fontId="22" fillId="0" borderId="103" xfId="59" applyNumberFormat="1" applyFont="1" applyFill="1" applyBorder="1" applyAlignment="1">
      <alignment vertical="center"/>
      <protection/>
    </xf>
    <xf numFmtId="3" fontId="22" fillId="0" borderId="102" xfId="59" applyNumberFormat="1" applyFont="1" applyFill="1" applyBorder="1" applyAlignment="1">
      <alignment vertical="center"/>
      <protection/>
    </xf>
    <xf numFmtId="0" fontId="24" fillId="0" borderId="93" xfId="0" applyNumberFormat="1" applyFont="1" applyBorder="1" applyAlignment="1">
      <alignment horizontal="right" vertical="center"/>
    </xf>
    <xf numFmtId="0" fontId="24" fillId="0" borderId="85" xfId="0" applyNumberFormat="1" applyFont="1" applyBorder="1" applyAlignment="1">
      <alignment vertical="center"/>
    </xf>
    <xf numFmtId="3" fontId="24" fillId="0" borderId="113" xfId="59" applyNumberFormat="1" applyFont="1" applyBorder="1" applyAlignment="1">
      <alignment vertical="center"/>
      <protection/>
    </xf>
    <xf numFmtId="3" fontId="24" fillId="40" borderId="114" xfId="59" applyNumberFormat="1" applyFont="1" applyFill="1" applyBorder="1" applyAlignment="1">
      <alignment vertical="center"/>
      <protection/>
    </xf>
    <xf numFmtId="3" fontId="24" fillId="40" borderId="115" xfId="59" applyNumberFormat="1" applyFont="1" applyFill="1" applyBorder="1" applyAlignment="1">
      <alignment vertical="center"/>
      <protection/>
    </xf>
    <xf numFmtId="3" fontId="24" fillId="40" borderId="116" xfId="59" applyNumberFormat="1" applyFont="1" applyFill="1" applyBorder="1" applyAlignment="1">
      <alignment vertical="center"/>
      <protection/>
    </xf>
    <xf numFmtId="3" fontId="24" fillId="40" borderId="117" xfId="59" applyNumberFormat="1" applyFont="1" applyFill="1" applyBorder="1" applyAlignment="1">
      <alignment vertical="center"/>
      <protection/>
    </xf>
    <xf numFmtId="3" fontId="24" fillId="0" borderId="118" xfId="59" applyNumberFormat="1" applyFont="1" applyFill="1" applyBorder="1" applyAlignment="1">
      <alignment vertical="center"/>
      <protection/>
    </xf>
    <xf numFmtId="3" fontId="22" fillId="0" borderId="64" xfId="59" applyNumberFormat="1" applyFont="1" applyBorder="1" applyAlignment="1">
      <alignment vertical="center"/>
      <protection/>
    </xf>
    <xf numFmtId="3" fontId="22" fillId="0" borderId="68" xfId="59" applyNumberFormat="1" applyFont="1" applyBorder="1" applyAlignment="1">
      <alignment vertical="center"/>
      <protection/>
    </xf>
    <xf numFmtId="0" fontId="24" fillId="0" borderId="62" xfId="59" applyFont="1" applyBorder="1" applyAlignment="1">
      <alignment horizontal="right" vertical="center"/>
      <protection/>
    </xf>
    <xf numFmtId="0" fontId="24" fillId="0" borderId="63" xfId="59" applyFont="1" applyBorder="1" applyAlignment="1">
      <alignment vertical="center"/>
      <protection/>
    </xf>
    <xf numFmtId="3" fontId="17" fillId="0" borderId="27" xfId="59" applyNumberFormat="1" applyFont="1" applyFill="1" applyBorder="1" applyProtection="1">
      <alignment/>
      <protection locked="0"/>
    </xf>
    <xf numFmtId="3" fontId="0" fillId="0" borderId="24" xfId="59" applyNumberFormat="1" applyFill="1" applyBorder="1" applyProtection="1">
      <alignment/>
      <protection locked="0"/>
    </xf>
    <xf numFmtId="3" fontId="24" fillId="0" borderId="68" xfId="59" applyNumberFormat="1" applyFont="1" applyFill="1" applyBorder="1" applyAlignment="1">
      <alignment vertical="center"/>
      <protection/>
    </xf>
    <xf numFmtId="3" fontId="24" fillId="40" borderId="72" xfId="59" applyNumberFormat="1" applyFont="1" applyFill="1" applyBorder="1" applyAlignment="1">
      <alignment vertical="center"/>
      <protection/>
    </xf>
    <xf numFmtId="3" fontId="24" fillId="0" borderId="119" xfId="59" applyNumberFormat="1" applyFont="1" applyBorder="1" applyAlignment="1">
      <alignment vertical="center"/>
      <protection/>
    </xf>
    <xf numFmtId="3" fontId="24" fillId="0" borderId="119" xfId="59" applyNumberFormat="1" applyFont="1" applyFill="1" applyBorder="1" applyAlignment="1">
      <alignment vertical="center"/>
      <protection/>
    </xf>
    <xf numFmtId="3" fontId="6" fillId="40" borderId="120" xfId="59" applyNumberFormat="1" applyFont="1" applyFill="1" applyBorder="1" applyAlignment="1">
      <alignment vertical="center"/>
      <protection/>
    </xf>
    <xf numFmtId="3" fontId="24" fillId="40" borderId="119" xfId="59" applyNumberFormat="1" applyFont="1" applyFill="1" applyBorder="1" applyAlignment="1">
      <alignment vertical="center"/>
      <protection/>
    </xf>
    <xf numFmtId="3" fontId="24" fillId="40" borderId="121" xfId="59" applyNumberFormat="1" applyFont="1" applyFill="1" applyBorder="1" applyAlignment="1">
      <alignment vertical="center"/>
      <protection/>
    </xf>
    <xf numFmtId="3" fontId="14" fillId="0" borderId="0" xfId="59" applyNumberFormat="1" applyFont="1" applyFill="1" applyBorder="1" applyAlignment="1">
      <alignment/>
      <protection/>
    </xf>
    <xf numFmtId="3" fontId="24" fillId="0" borderId="67" xfId="59" applyNumberFormat="1" applyFont="1" applyFill="1" applyBorder="1" applyAlignment="1">
      <alignment vertical="center"/>
      <protection/>
    </xf>
    <xf numFmtId="3" fontId="24" fillId="0" borderId="111" xfId="59" applyNumberFormat="1" applyFont="1" applyFill="1" applyBorder="1" applyAlignment="1">
      <alignment vertical="center"/>
      <protection/>
    </xf>
    <xf numFmtId="3" fontId="24" fillId="0" borderId="116" xfId="59" applyNumberFormat="1" applyFont="1" applyFill="1" applyBorder="1" applyAlignment="1">
      <alignment vertical="center"/>
      <protection/>
    </xf>
    <xf numFmtId="3" fontId="24" fillId="40" borderId="93" xfId="59" applyNumberFormat="1" applyFont="1" applyFill="1" applyBorder="1" applyAlignment="1">
      <alignment vertical="center"/>
      <protection/>
    </xf>
    <xf numFmtId="3" fontId="24" fillId="0" borderId="99" xfId="59" applyNumberFormat="1" applyFont="1" applyFill="1" applyBorder="1" applyAlignment="1">
      <alignment vertical="center"/>
      <protection/>
    </xf>
    <xf numFmtId="3" fontId="24" fillId="0" borderId="122" xfId="59" applyNumberFormat="1" applyFont="1" applyFill="1" applyBorder="1" applyAlignment="1">
      <alignment vertical="center"/>
      <protection/>
    </xf>
    <xf numFmtId="3" fontId="24" fillId="0" borderId="123" xfId="59" applyNumberFormat="1" applyFont="1" applyFill="1" applyBorder="1" applyAlignment="1">
      <alignment vertical="center"/>
      <protection/>
    </xf>
    <xf numFmtId="3" fontId="17" fillId="0" borderId="24" xfId="59" applyNumberFormat="1" applyFont="1" applyFill="1" applyBorder="1" applyProtection="1">
      <alignment/>
      <protection locked="0"/>
    </xf>
    <xf numFmtId="3" fontId="19" fillId="0" borderId="44" xfId="66" applyNumberFormat="1" applyFont="1" applyFill="1" applyBorder="1" applyAlignment="1">
      <alignment/>
    </xf>
    <xf numFmtId="3" fontId="19" fillId="0" borderId="45" xfId="66" applyNumberFormat="1" applyFont="1" applyFill="1" applyBorder="1" applyAlignment="1">
      <alignment/>
    </xf>
    <xf numFmtId="3" fontId="6" fillId="0" borderId="124" xfId="59" applyNumberFormat="1" applyFont="1" applyBorder="1" applyAlignment="1">
      <alignment vertical="center"/>
      <protection/>
    </xf>
    <xf numFmtId="3" fontId="6" fillId="0" borderId="125" xfId="59" applyNumberFormat="1" applyFont="1" applyBorder="1" applyAlignment="1">
      <alignment vertical="center"/>
      <protection/>
    </xf>
    <xf numFmtId="3" fontId="24" fillId="40" borderId="126" xfId="59" applyNumberFormat="1" applyFont="1" applyFill="1" applyBorder="1" applyAlignment="1">
      <alignment vertical="center"/>
      <protection/>
    </xf>
    <xf numFmtId="3" fontId="24" fillId="40" borderId="127" xfId="59" applyNumberFormat="1" applyFont="1" applyFill="1" applyBorder="1" applyAlignment="1">
      <alignment vertical="center"/>
      <protection/>
    </xf>
    <xf numFmtId="3" fontId="6" fillId="0" borderId="128" xfId="59" applyNumberFormat="1" applyFont="1" applyBorder="1" applyAlignment="1">
      <alignment vertical="center"/>
      <protection/>
    </xf>
    <xf numFmtId="3" fontId="6" fillId="0" borderId="65" xfId="59" applyNumberFormat="1" applyFont="1" applyBorder="1" applyAlignment="1">
      <alignment vertical="center"/>
      <protection/>
    </xf>
    <xf numFmtId="3" fontId="6" fillId="0" borderId="129" xfId="59" applyNumberFormat="1" applyFont="1" applyBorder="1" applyAlignment="1">
      <alignment vertical="center"/>
      <protection/>
    </xf>
    <xf numFmtId="3" fontId="24" fillId="0" borderId="100" xfId="59" applyNumberFormat="1" applyFont="1" applyFill="1" applyBorder="1" applyAlignment="1">
      <alignment vertical="center"/>
      <protection/>
    </xf>
    <xf numFmtId="3" fontId="24" fillId="0" borderId="107" xfId="59" applyNumberFormat="1" applyFont="1" applyFill="1" applyBorder="1" applyAlignment="1">
      <alignment vertical="center"/>
      <protection/>
    </xf>
    <xf numFmtId="3" fontId="19" fillId="0" borderId="44" xfId="66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24" fillId="0" borderId="81" xfId="59" applyNumberFormat="1" applyFont="1" applyFill="1" applyBorder="1" applyAlignment="1">
      <alignment vertical="center"/>
      <protection/>
    </xf>
    <xf numFmtId="3" fontId="19" fillId="40" borderId="87" xfId="60" applyNumberFormat="1" applyFont="1" applyFill="1" applyBorder="1" applyAlignment="1">
      <alignment vertical="center"/>
      <protection/>
    </xf>
    <xf numFmtId="3" fontId="23" fillId="40" borderId="87" xfId="60" applyNumberFormat="1" applyFont="1" applyFill="1" applyBorder="1" applyAlignment="1">
      <alignment vertical="center"/>
      <protection/>
    </xf>
    <xf numFmtId="3" fontId="19" fillId="40" borderId="86" xfId="60" applyNumberFormat="1" applyFont="1" applyFill="1" applyBorder="1" applyAlignment="1">
      <alignment vertical="center"/>
      <protection/>
    </xf>
    <xf numFmtId="0" fontId="4" fillId="0" borderId="71" xfId="59" applyNumberFormat="1" applyFont="1" applyBorder="1" applyAlignment="1">
      <alignment horizontal="left" vertical="center"/>
      <protection/>
    </xf>
    <xf numFmtId="3" fontId="6" fillId="0" borderId="130" xfId="60" applyNumberFormat="1" applyFont="1" applyBorder="1" applyAlignment="1">
      <alignment vertical="center"/>
      <protection/>
    </xf>
    <xf numFmtId="3" fontId="6" fillId="0" borderId="131" xfId="60" applyNumberFormat="1" applyFont="1" applyBorder="1" applyAlignment="1">
      <alignment vertical="center"/>
      <protection/>
    </xf>
    <xf numFmtId="3" fontId="6" fillId="0" borderId="132" xfId="60" applyNumberFormat="1" applyFont="1" applyBorder="1" applyAlignment="1">
      <alignment vertical="center"/>
      <protection/>
    </xf>
    <xf numFmtId="3" fontId="24" fillId="0" borderId="133" xfId="60" applyNumberFormat="1" applyFont="1" applyBorder="1" applyAlignment="1">
      <alignment vertical="center"/>
      <protection/>
    </xf>
    <xf numFmtId="3" fontId="24" fillId="40" borderId="134" xfId="60" applyNumberFormat="1" applyFont="1" applyFill="1" applyBorder="1" applyAlignment="1">
      <alignment vertical="center"/>
      <protection/>
    </xf>
    <xf numFmtId="3" fontId="24" fillId="40" borderId="135" xfId="60" applyNumberFormat="1" applyFont="1" applyFill="1" applyBorder="1" applyAlignment="1">
      <alignment vertical="center"/>
      <protection/>
    </xf>
    <xf numFmtId="3" fontId="24" fillId="0" borderId="86" xfId="60" applyNumberFormat="1" applyFont="1" applyFill="1" applyBorder="1" applyAlignment="1">
      <alignment vertical="center"/>
      <protection/>
    </xf>
    <xf numFmtId="3" fontId="24" fillId="0" borderId="87" xfId="60" applyNumberFormat="1" applyFont="1" applyFill="1" applyBorder="1" applyAlignment="1">
      <alignment vertical="center"/>
      <protection/>
    </xf>
    <xf numFmtId="3" fontId="24" fillId="0" borderId="88" xfId="60" applyNumberFormat="1" applyFont="1" applyFill="1" applyBorder="1" applyAlignment="1">
      <alignment vertical="center"/>
      <protection/>
    </xf>
    <xf numFmtId="4" fontId="31" fillId="0" borderId="24" xfId="57" applyNumberFormat="1" applyFont="1" applyFill="1" applyBorder="1" applyAlignment="1" applyProtection="1">
      <alignment horizontal="center" wrapText="1"/>
      <protection/>
    </xf>
    <xf numFmtId="4" fontId="31" fillId="0" borderId="24" xfId="57" applyNumberFormat="1" applyFont="1" applyFill="1" applyBorder="1" applyAlignment="1" applyProtection="1">
      <alignment horizontal="center" vertical="center" wrapText="1"/>
      <protection/>
    </xf>
    <xf numFmtId="4" fontId="31" fillId="0" borderId="24" xfId="57" applyNumberFormat="1" applyFont="1" applyBorder="1" applyAlignment="1">
      <alignment horizontal="right"/>
      <protection/>
    </xf>
    <xf numFmtId="4" fontId="31" fillId="0" borderId="24" xfId="57" applyNumberFormat="1" applyFont="1" applyFill="1" applyBorder="1" applyAlignment="1" applyProtection="1">
      <alignment horizontal="right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41" borderId="136" xfId="0" applyFont="1" applyFill="1" applyBorder="1" applyAlignment="1">
      <alignment horizontal="center" vertical="center" wrapText="1"/>
    </xf>
    <xf numFmtId="0" fontId="11" fillId="41" borderId="137" xfId="0" applyFont="1" applyFill="1" applyBorder="1" applyAlignment="1">
      <alignment horizontal="center" vertical="center" wrapText="1"/>
    </xf>
    <xf numFmtId="0" fontId="5" fillId="41" borderId="138" xfId="0" applyFont="1" applyFill="1" applyBorder="1" applyAlignment="1">
      <alignment horizontal="center" vertical="center" wrapText="1"/>
    </xf>
    <xf numFmtId="0" fontId="11" fillId="41" borderId="139" xfId="0" applyFont="1" applyFill="1" applyBorder="1" applyAlignment="1">
      <alignment horizontal="center" vertical="center" wrapText="1"/>
    </xf>
    <xf numFmtId="0" fontId="5" fillId="41" borderId="140" xfId="0" applyFont="1" applyFill="1" applyBorder="1" applyAlignment="1">
      <alignment horizontal="center" vertical="center" wrapText="1"/>
    </xf>
    <xf numFmtId="0" fontId="11" fillId="41" borderId="141" xfId="0" applyFont="1" applyFill="1" applyBorder="1" applyAlignment="1">
      <alignment horizontal="center" vertical="center" wrapText="1"/>
    </xf>
    <xf numFmtId="0" fontId="14" fillId="0" borderId="33" xfId="57" applyNumberFormat="1" applyFont="1" applyFill="1" applyBorder="1" applyAlignment="1" applyProtection="1">
      <alignment horizontal="left" wrapText="1"/>
      <protection/>
    </xf>
    <xf numFmtId="0" fontId="17" fillId="0" borderId="78" xfId="57" applyNumberFormat="1" applyFont="1" applyFill="1" applyBorder="1" applyAlignment="1" applyProtection="1">
      <alignment wrapText="1"/>
      <protection/>
    </xf>
    <xf numFmtId="0" fontId="14" fillId="0" borderId="33" xfId="57" applyNumberFormat="1" applyFont="1" applyFill="1" applyBorder="1" applyAlignment="1" applyProtection="1" quotePrefix="1">
      <alignment horizontal="left" wrapText="1"/>
      <protection/>
    </xf>
    <xf numFmtId="0" fontId="0" fillId="0" borderId="78" xfId="57" applyNumberFormat="1" applyFont="1" applyFill="1" applyBorder="1" applyAlignment="1" applyProtection="1">
      <alignment wrapText="1"/>
      <protection/>
    </xf>
    <xf numFmtId="0" fontId="14" fillId="0" borderId="33" xfId="57" applyFont="1" applyBorder="1" applyAlignment="1" quotePrefix="1">
      <alignment horizontal="left"/>
      <protection/>
    </xf>
    <xf numFmtId="0" fontId="0" fillId="0" borderId="78" xfId="57" applyNumberFormat="1" applyFont="1" applyFill="1" applyBorder="1" applyAlignment="1" applyProtection="1">
      <alignment/>
      <protection/>
    </xf>
    <xf numFmtId="0" fontId="28" fillId="0" borderId="0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NumberFormat="1" applyFont="1" applyFill="1" applyBorder="1" applyAlignment="1" applyProtection="1">
      <alignment/>
      <protection/>
    </xf>
    <xf numFmtId="0" fontId="31" fillId="0" borderId="33" xfId="57" applyNumberFormat="1" applyFont="1" applyFill="1" applyBorder="1" applyAlignment="1" applyProtection="1">
      <alignment horizontal="left" wrapText="1"/>
      <protection/>
    </xf>
    <xf numFmtId="0" fontId="33" fillId="0" borderId="78" xfId="57" applyNumberFormat="1" applyFont="1" applyFill="1" applyBorder="1" applyAlignment="1" applyProtection="1">
      <alignment wrapText="1"/>
      <protection/>
    </xf>
    <xf numFmtId="0" fontId="29" fillId="0" borderId="78" xfId="57" applyNumberFormat="1" applyFont="1" applyFill="1" applyBorder="1" applyAlignment="1" applyProtection="1">
      <alignment/>
      <protection/>
    </xf>
    <xf numFmtId="0" fontId="28" fillId="0" borderId="0" xfId="57" applyNumberFormat="1" applyFont="1" applyFill="1" applyBorder="1" applyAlignment="1" applyProtection="1" quotePrefix="1">
      <alignment horizontal="center" vertical="center" wrapText="1"/>
      <protection/>
    </xf>
    <xf numFmtId="0" fontId="29" fillId="0" borderId="0" xfId="57" applyNumberFormat="1" applyFont="1" applyFill="1" applyBorder="1" applyAlignment="1" applyProtection="1">
      <alignment vertical="center" wrapText="1"/>
      <protection/>
    </xf>
    <xf numFmtId="0" fontId="6" fillId="40" borderId="23" xfId="59" applyNumberFormat="1" applyFont="1" applyFill="1" applyBorder="1" applyAlignment="1" quotePrefix="1">
      <alignment horizontal="left" vertical="center"/>
      <protection/>
    </xf>
    <xf numFmtId="0" fontId="6" fillId="40" borderId="25" xfId="59" applyNumberFormat="1" applyFont="1" applyFill="1" applyBorder="1" applyAlignment="1" quotePrefix="1">
      <alignment horizontal="left" vertical="center"/>
      <protection/>
    </xf>
    <xf numFmtId="3" fontId="23" fillId="39" borderId="23" xfId="59" applyNumberFormat="1" applyFont="1" applyFill="1" applyBorder="1" applyAlignment="1" quotePrefix="1">
      <alignment horizontal="left"/>
      <protection/>
    </xf>
    <xf numFmtId="3" fontId="23" fillId="39" borderId="33" xfId="59" applyNumberFormat="1" applyFont="1" applyFill="1" applyBorder="1" applyAlignment="1" quotePrefix="1">
      <alignment horizontal="left"/>
      <protection/>
    </xf>
    <xf numFmtId="3" fontId="6" fillId="39" borderId="142" xfId="59" applyNumberFormat="1" applyFont="1" applyFill="1" applyBorder="1" applyAlignment="1">
      <alignment horizontal="left"/>
      <protection/>
    </xf>
    <xf numFmtId="3" fontId="6" fillId="39" borderId="78" xfId="59" applyNumberFormat="1" applyFont="1" applyFill="1" applyBorder="1" applyAlignment="1">
      <alignment horizontal="left"/>
      <protection/>
    </xf>
    <xf numFmtId="3" fontId="6" fillId="39" borderId="26" xfId="59" applyNumberFormat="1" applyFont="1" applyFill="1" applyBorder="1" applyAlignment="1">
      <alignment horizontal="left"/>
      <protection/>
    </xf>
    <xf numFmtId="3" fontId="6" fillId="39" borderId="142" xfId="59" applyNumberFormat="1" applyFont="1" applyFill="1" applyBorder="1" applyAlignment="1" applyProtection="1">
      <alignment horizontal="left"/>
      <protection locked="0"/>
    </xf>
    <xf numFmtId="3" fontId="6" fillId="39" borderId="78" xfId="59" applyNumberFormat="1" applyFont="1" applyFill="1" applyBorder="1" applyAlignment="1" applyProtection="1">
      <alignment horizontal="left"/>
      <protection locked="0"/>
    </xf>
    <xf numFmtId="3" fontId="6" fillId="39" borderId="26" xfId="59" applyNumberFormat="1" applyFont="1" applyFill="1" applyBorder="1" applyAlignment="1" applyProtection="1">
      <alignment horizontal="left"/>
      <protection locked="0"/>
    </xf>
    <xf numFmtId="0" fontId="14" fillId="1" borderId="143" xfId="59" applyFont="1" applyFill="1" applyBorder="1" applyAlignment="1">
      <alignment horizontal="right" vertical="top" wrapText="1"/>
      <protection/>
    </xf>
    <xf numFmtId="0" fontId="14" fillId="1" borderId="144" xfId="59" applyFont="1" applyFill="1" applyBorder="1" applyAlignment="1">
      <alignment horizontal="right" vertical="top" wrapText="1"/>
      <protection/>
    </xf>
    <xf numFmtId="0" fontId="14" fillId="1" borderId="145" xfId="59" applyFont="1" applyFill="1" applyBorder="1" applyAlignment="1">
      <alignment horizontal="right" vertical="top" wrapText="1"/>
      <protection/>
    </xf>
    <xf numFmtId="0" fontId="14" fillId="1" borderId="146" xfId="59" applyFont="1" applyFill="1" applyBorder="1" applyAlignment="1">
      <alignment horizontal="right" vertical="top" wrapText="1"/>
      <protection/>
    </xf>
    <xf numFmtId="3" fontId="0" fillId="0" borderId="37" xfId="59" applyNumberFormat="1" applyBorder="1" applyAlignment="1">
      <alignment horizontal="right"/>
      <protection/>
    </xf>
    <xf numFmtId="3" fontId="0" fillId="0" borderId="147" xfId="59" applyNumberFormat="1" applyBorder="1" applyAlignment="1">
      <alignment horizontal="right"/>
      <protection/>
    </xf>
    <xf numFmtId="3" fontId="0" fillId="0" borderId="36" xfId="59" applyNumberFormat="1" applyBorder="1" applyAlignment="1">
      <alignment horizontal="right"/>
      <protection/>
    </xf>
    <xf numFmtId="0" fontId="2" fillId="42" borderId="37" xfId="59" applyFont="1" applyFill="1" applyBorder="1" applyAlignment="1">
      <alignment horizontal="center"/>
      <protection/>
    </xf>
    <xf numFmtId="0" fontId="2" fillId="42" borderId="147" xfId="59" applyFont="1" applyFill="1" applyBorder="1" applyAlignment="1">
      <alignment horizontal="center"/>
      <protection/>
    </xf>
    <xf numFmtId="0" fontId="2" fillId="42" borderId="36" xfId="59" applyFont="1" applyFill="1" applyBorder="1" applyAlignment="1">
      <alignment horizontal="center"/>
      <protection/>
    </xf>
    <xf numFmtId="0" fontId="6" fillId="0" borderId="136" xfId="59" applyNumberFormat="1" applyFont="1" applyBorder="1" applyAlignment="1">
      <alignment horizontal="center" vertical="center" wrapText="1"/>
      <protection/>
    </xf>
    <xf numFmtId="0" fontId="6" fillId="0" borderId="55" xfId="59" applyNumberFormat="1" applyFont="1" applyBorder="1" applyAlignment="1">
      <alignment horizontal="center" vertical="center" wrapText="1"/>
      <protection/>
    </xf>
    <xf numFmtId="0" fontId="6" fillId="0" borderId="137" xfId="59" applyNumberFormat="1" applyFont="1" applyBorder="1" applyAlignment="1">
      <alignment horizontal="center" vertical="center" wrapText="1"/>
      <protection/>
    </xf>
    <xf numFmtId="3" fontId="22" fillId="0" borderId="148" xfId="59" applyNumberFormat="1" applyFont="1" applyBorder="1" applyAlignment="1">
      <alignment horizontal="center" vertical="center" wrapText="1"/>
      <protection/>
    </xf>
    <xf numFmtId="3" fontId="22" fillId="0" borderId="149" xfId="59" applyNumberFormat="1" applyFont="1" applyBorder="1" applyAlignment="1">
      <alignment horizontal="center" vertical="center" wrapText="1"/>
      <protection/>
    </xf>
    <xf numFmtId="3" fontId="22" fillId="0" borderId="150" xfId="59" applyNumberFormat="1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/>
      <protection/>
    </xf>
    <xf numFmtId="0" fontId="1" fillId="0" borderId="151" xfId="59" applyFont="1" applyBorder="1" applyAlignment="1">
      <alignment horizontal="center" vertical="center" wrapText="1"/>
      <protection/>
    </xf>
    <xf numFmtId="0" fontId="1" fillId="0" borderId="35" xfId="59" applyFont="1" applyBorder="1" applyAlignment="1">
      <alignment horizontal="center" vertical="center" wrapText="1"/>
      <protection/>
    </xf>
    <xf numFmtId="0" fontId="1" fillId="0" borderId="58" xfId="59" applyFont="1" applyBorder="1" applyAlignment="1">
      <alignment horizontal="center" vertical="center" wrapText="1"/>
      <protection/>
    </xf>
    <xf numFmtId="0" fontId="0" fillId="0" borderId="152" xfId="59" applyFont="1" applyBorder="1" applyAlignment="1">
      <alignment horizontal="center"/>
      <protection/>
    </xf>
    <xf numFmtId="0" fontId="2" fillId="42" borderId="153" xfId="59" applyFont="1" applyFill="1" applyBorder="1" applyAlignment="1">
      <alignment horizontal="center"/>
      <protection/>
    </xf>
    <xf numFmtId="0" fontId="2" fillId="42" borderId="154" xfId="59" applyFont="1" applyFill="1" applyBorder="1" applyAlignment="1">
      <alignment horizontal="center"/>
      <protection/>
    </xf>
    <xf numFmtId="0" fontId="2" fillId="42" borderId="155" xfId="59" applyFont="1" applyFill="1" applyBorder="1" applyAlignment="1">
      <alignment horizontal="center"/>
      <protection/>
    </xf>
    <xf numFmtId="3" fontId="6" fillId="0" borderId="156" xfId="59" applyNumberFormat="1" applyFont="1" applyBorder="1" applyAlignment="1">
      <alignment horizontal="left" vertical="center" wrapText="1"/>
      <protection/>
    </xf>
    <xf numFmtId="3" fontId="6" fillId="0" borderId="157" xfId="59" applyNumberFormat="1" applyFont="1" applyBorder="1" applyAlignment="1">
      <alignment horizontal="left" vertical="center" wrapText="1"/>
      <protection/>
    </xf>
    <xf numFmtId="3" fontId="6" fillId="0" borderId="158" xfId="59" applyNumberFormat="1" applyFont="1" applyBorder="1" applyAlignment="1">
      <alignment horizontal="left" vertical="center" wrapText="1"/>
      <protection/>
    </xf>
    <xf numFmtId="0" fontId="14" fillId="0" borderId="37" xfId="59" applyFont="1" applyBorder="1" applyAlignment="1">
      <alignment horizontal="left"/>
      <protection/>
    </xf>
    <xf numFmtId="0" fontId="14" fillId="0" borderId="36" xfId="59" applyFont="1" applyBorder="1" applyAlignment="1">
      <alignment horizontal="left"/>
      <protection/>
    </xf>
    <xf numFmtId="3" fontId="9" fillId="0" borderId="159" xfId="59" applyNumberFormat="1" applyFont="1" applyBorder="1" applyAlignment="1">
      <alignment horizontal="center" vertical="center"/>
      <protection/>
    </xf>
    <xf numFmtId="3" fontId="9" fillId="0" borderId="160" xfId="59" applyNumberFormat="1" applyFont="1" applyBorder="1" applyAlignment="1">
      <alignment horizontal="center" vertical="center"/>
      <protection/>
    </xf>
    <xf numFmtId="3" fontId="9" fillId="0" borderId="161" xfId="59" applyNumberFormat="1" applyFont="1" applyBorder="1" applyAlignment="1">
      <alignment horizontal="center" vertical="center"/>
      <protection/>
    </xf>
    <xf numFmtId="3" fontId="6" fillId="0" borderId="34" xfId="59" applyNumberFormat="1" applyFont="1" applyBorder="1" applyAlignment="1" quotePrefix="1">
      <alignment horizontal="left" vertical="center"/>
      <protection/>
    </xf>
    <xf numFmtId="3" fontId="6" fillId="0" borderId="35" xfId="59" applyNumberFormat="1" applyFont="1" applyBorder="1" applyAlignment="1" quotePrefix="1">
      <alignment horizontal="left" vertical="center"/>
      <protection/>
    </xf>
    <xf numFmtId="0" fontId="14" fillId="1" borderId="162" xfId="59" applyFont="1" applyFill="1" applyBorder="1" applyAlignment="1">
      <alignment horizontal="right" vertical="top" wrapText="1"/>
      <protection/>
    </xf>
    <xf numFmtId="0" fontId="0" fillId="0" borderId="163" xfId="59" applyBorder="1" applyAlignment="1">
      <alignment horizontal="right"/>
      <protection/>
    </xf>
    <xf numFmtId="0" fontId="0" fillId="0" borderId="143" xfId="59" applyBorder="1" applyAlignment="1">
      <alignment horizontal="right"/>
      <protection/>
    </xf>
    <xf numFmtId="0" fontId="0" fillId="0" borderId="144" xfId="59" applyBorder="1" applyAlignment="1">
      <alignment horizontal="right"/>
      <protection/>
    </xf>
    <xf numFmtId="0" fontId="0" fillId="0" borderId="145" xfId="59" applyBorder="1" applyAlignment="1">
      <alignment horizontal="right"/>
      <protection/>
    </xf>
    <xf numFmtId="0" fontId="0" fillId="0" borderId="146" xfId="59" applyBorder="1" applyAlignment="1">
      <alignment horizontal="right"/>
      <protection/>
    </xf>
    <xf numFmtId="3" fontId="1" fillId="0" borderId="164" xfId="59" applyNumberFormat="1" applyFont="1" applyBorder="1" applyAlignment="1">
      <alignment horizontal="center" vertical="center" wrapText="1"/>
      <protection/>
    </xf>
    <xf numFmtId="3" fontId="1" fillId="0" borderId="60" xfId="59" applyNumberFormat="1" applyFont="1" applyBorder="1" applyAlignment="1">
      <alignment horizontal="center" vertical="center" wrapText="1"/>
      <protection/>
    </xf>
    <xf numFmtId="3" fontId="1" fillId="0" borderId="165" xfId="59" applyNumberFormat="1" applyFont="1" applyBorder="1" applyAlignment="1">
      <alignment horizontal="center" vertical="center" wrapText="1"/>
      <protection/>
    </xf>
    <xf numFmtId="3" fontId="22" fillId="0" borderId="164" xfId="59" applyNumberFormat="1" applyFont="1" applyBorder="1" applyAlignment="1">
      <alignment horizontal="center" vertical="center" wrapText="1"/>
      <protection/>
    </xf>
    <xf numFmtId="3" fontId="22" fillId="0" borderId="60" xfId="59" applyNumberFormat="1" applyFont="1" applyBorder="1" applyAlignment="1">
      <alignment horizontal="center" vertical="center" wrapText="1"/>
      <protection/>
    </xf>
    <xf numFmtId="3" fontId="22" fillId="0" borderId="165" xfId="59" applyNumberFormat="1" applyFont="1" applyBorder="1" applyAlignment="1">
      <alignment horizontal="center" vertical="center" wrapText="1"/>
      <protection/>
    </xf>
    <xf numFmtId="3" fontId="2" fillId="34" borderId="166" xfId="59" applyNumberFormat="1" applyFont="1" applyFill="1" applyBorder="1" applyAlignment="1">
      <alignment horizontal="center" vertical="center" wrapText="1"/>
      <protection/>
    </xf>
    <xf numFmtId="3" fontId="2" fillId="34" borderId="57" xfId="59" applyNumberFormat="1" applyFont="1" applyFill="1" applyBorder="1" applyAlignment="1">
      <alignment horizontal="center" vertical="center" wrapText="1"/>
      <protection/>
    </xf>
    <xf numFmtId="3" fontId="2" fillId="34" borderId="167" xfId="59" applyNumberFormat="1" applyFont="1" applyFill="1" applyBorder="1" applyAlignment="1">
      <alignment horizontal="center" vertical="center" wrapText="1"/>
      <protection/>
    </xf>
    <xf numFmtId="0" fontId="6" fillId="0" borderId="140" xfId="59" applyNumberFormat="1" applyFont="1" applyBorder="1" applyAlignment="1">
      <alignment horizontal="center" vertical="center" wrapText="1"/>
      <protection/>
    </xf>
    <xf numFmtId="0" fontId="6" fillId="0" borderId="56" xfId="59" applyNumberFormat="1" applyFont="1" applyBorder="1" applyAlignment="1">
      <alignment horizontal="center" vertical="center" wrapText="1"/>
      <protection/>
    </xf>
    <xf numFmtId="0" fontId="6" fillId="0" borderId="141" xfId="59" applyNumberFormat="1" applyFont="1" applyBorder="1" applyAlignment="1">
      <alignment horizontal="center" vertical="center" wrapText="1"/>
      <protection/>
    </xf>
    <xf numFmtId="3" fontId="6" fillId="0" borderId="37" xfId="59" applyNumberFormat="1" applyFont="1" applyBorder="1" applyAlignment="1">
      <alignment horizontal="right" vertical="center"/>
      <protection/>
    </xf>
    <xf numFmtId="3" fontId="6" fillId="0" borderId="147" xfId="59" applyNumberFormat="1" applyFont="1" applyBorder="1" applyAlignment="1">
      <alignment horizontal="right" vertical="center"/>
      <protection/>
    </xf>
    <xf numFmtId="3" fontId="6" fillId="0" borderId="36" xfId="59" applyNumberFormat="1" applyFont="1" applyBorder="1" applyAlignment="1">
      <alignment horizontal="right" vertical="center"/>
      <protection/>
    </xf>
    <xf numFmtId="3" fontId="6" fillId="0" borderId="156" xfId="59" applyNumberFormat="1" applyFont="1" applyBorder="1" applyAlignment="1">
      <alignment horizontal="left" vertical="center"/>
      <protection/>
    </xf>
    <xf numFmtId="3" fontId="6" fillId="0" borderId="157" xfId="59" applyNumberFormat="1" applyFont="1" applyBorder="1" applyAlignment="1">
      <alignment horizontal="left" vertical="center"/>
      <protection/>
    </xf>
    <xf numFmtId="3" fontId="6" fillId="0" borderId="158" xfId="59" applyNumberFormat="1" applyFont="1" applyBorder="1" applyAlignment="1">
      <alignment horizontal="left" vertical="center"/>
      <protection/>
    </xf>
    <xf numFmtId="3" fontId="6" fillId="0" borderId="142" xfId="59" applyNumberFormat="1" applyFont="1" applyBorder="1" applyAlignment="1">
      <alignment horizontal="center"/>
      <protection/>
    </xf>
    <xf numFmtId="3" fontId="6" fillId="0" borderId="78" xfId="59" applyNumberFormat="1" applyFont="1" applyBorder="1" applyAlignment="1">
      <alignment horizontal="center"/>
      <protection/>
    </xf>
    <xf numFmtId="3" fontId="6" fillId="0" borderId="77" xfId="59" applyNumberFormat="1" applyFont="1" applyBorder="1" applyAlignment="1">
      <alignment horizontal="center"/>
      <protection/>
    </xf>
    <xf numFmtId="3" fontId="23" fillId="39" borderId="23" xfId="59" applyNumberFormat="1" applyFont="1" applyFill="1" applyBorder="1" applyAlignment="1" applyProtection="1" quotePrefix="1">
      <alignment horizontal="left"/>
      <protection locked="0"/>
    </xf>
    <xf numFmtId="3" fontId="23" fillId="39" borderId="33" xfId="59" applyNumberFormat="1" applyFont="1" applyFill="1" applyBorder="1" applyAlignment="1" applyProtection="1" quotePrefix="1">
      <alignment horizontal="left"/>
      <protection locked="0"/>
    </xf>
    <xf numFmtId="0" fontId="14" fillId="0" borderId="168" xfId="59" applyFont="1" applyBorder="1" applyAlignment="1">
      <alignment horizontal="center" vertical="center" wrapText="1"/>
      <protection/>
    </xf>
    <xf numFmtId="0" fontId="14" fillId="0" borderId="169" xfId="59" applyFont="1" applyBorder="1" applyAlignment="1">
      <alignment horizontal="center" vertical="center" wrapText="1"/>
      <protection/>
    </xf>
    <xf numFmtId="0" fontId="14" fillId="0" borderId="170" xfId="59" applyFont="1" applyBorder="1" applyAlignment="1">
      <alignment horizontal="center" vertical="center" wrapText="1"/>
      <protection/>
    </xf>
    <xf numFmtId="0" fontId="14" fillId="0" borderId="0" xfId="59" applyFont="1" applyAlignment="1" quotePrefix="1">
      <alignment horizontal="center"/>
      <protection/>
    </xf>
    <xf numFmtId="0" fontId="14" fillId="0" borderId="0" xfId="59" applyFont="1" applyAlignment="1">
      <alignment horizontal="center"/>
      <protection/>
    </xf>
    <xf numFmtId="0" fontId="1" fillId="0" borderId="171" xfId="59" applyFont="1" applyBorder="1" applyAlignment="1">
      <alignment horizontal="center" vertical="center" wrapText="1"/>
      <protection/>
    </xf>
    <xf numFmtId="0" fontId="1" fillId="0" borderId="172" xfId="59" applyFont="1" applyBorder="1" applyAlignment="1">
      <alignment horizontal="center" vertical="center" wrapText="1"/>
      <protection/>
    </xf>
    <xf numFmtId="0" fontId="1" fillId="0" borderId="168" xfId="59" applyFont="1" applyBorder="1" applyAlignment="1">
      <alignment horizontal="center" vertical="center" wrapText="1"/>
      <protection/>
    </xf>
    <xf numFmtId="0" fontId="1" fillId="0" borderId="173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center" vertical="center" wrapText="1"/>
      <protection/>
    </xf>
    <xf numFmtId="0" fontId="1" fillId="0" borderId="29" xfId="59" applyFont="1" applyBorder="1" applyAlignment="1">
      <alignment horizontal="center" vertical="center" wrapText="1"/>
      <protection/>
    </xf>
    <xf numFmtId="0" fontId="1" fillId="0" borderId="174" xfId="59" applyFont="1" applyBorder="1" applyAlignment="1">
      <alignment horizontal="center" vertical="center" wrapText="1"/>
      <protection/>
    </xf>
    <xf numFmtId="0" fontId="1" fillId="0" borderId="30" xfId="59" applyFont="1" applyBorder="1" applyAlignment="1">
      <alignment horizontal="center" vertical="center" wrapText="1"/>
      <protection/>
    </xf>
    <xf numFmtId="0" fontId="1" fillId="0" borderId="169" xfId="59" applyFont="1" applyBorder="1" applyAlignment="1">
      <alignment horizontal="center" vertical="center" wrapText="1"/>
      <protection/>
    </xf>
    <xf numFmtId="0" fontId="15" fillId="37" borderId="0" xfId="59" applyNumberFormat="1" applyFont="1" applyFill="1" applyBorder="1" applyAlignment="1">
      <alignment horizontal="left"/>
      <protection/>
    </xf>
    <xf numFmtId="0" fontId="20" fillId="0" borderId="0" xfId="59" applyFont="1" applyAlignment="1">
      <alignment horizontal="left" wrapText="1"/>
      <protection/>
    </xf>
    <xf numFmtId="0" fontId="14" fillId="0" borderId="171" xfId="59" applyFont="1" applyBorder="1" applyAlignment="1">
      <alignment horizontal="center" vertical="center" wrapText="1"/>
      <protection/>
    </xf>
    <xf numFmtId="0" fontId="14" fillId="0" borderId="172" xfId="59" applyFont="1" applyBorder="1" applyAlignment="1">
      <alignment horizontal="center" vertical="center" wrapText="1"/>
      <protection/>
    </xf>
    <xf numFmtId="3" fontId="17" fillId="0" borderId="37" xfId="59" applyNumberFormat="1" applyFont="1" applyBorder="1" applyAlignment="1">
      <alignment horizontal="right"/>
      <protection/>
    </xf>
    <xf numFmtId="3" fontId="17" fillId="0" borderId="147" xfId="59" applyNumberFormat="1" applyFont="1" applyBorder="1" applyAlignment="1">
      <alignment horizontal="right"/>
      <protection/>
    </xf>
    <xf numFmtId="3" fontId="17" fillId="0" borderId="36" xfId="59" applyNumberFormat="1" applyFont="1" applyBorder="1" applyAlignment="1">
      <alignment horizontal="right"/>
      <protection/>
    </xf>
    <xf numFmtId="0" fontId="1" fillId="0" borderId="22" xfId="59" applyFont="1" applyBorder="1" applyAlignment="1">
      <alignment horizontal="center" vertical="center" wrapText="1"/>
      <protection/>
    </xf>
    <xf numFmtId="0" fontId="16" fillId="0" borderId="0" xfId="59" applyNumberFormat="1" applyFont="1" applyBorder="1" applyAlignment="1">
      <alignment horizontal="center" wrapText="1"/>
      <protection/>
    </xf>
    <xf numFmtId="0" fontId="21" fillId="0" borderId="0" xfId="59" applyFont="1" applyBorder="1" applyAlignment="1">
      <alignment horizontal="center" wrapText="1"/>
      <protection/>
    </xf>
    <xf numFmtId="3" fontId="22" fillId="0" borderId="175" xfId="59" applyNumberFormat="1" applyFont="1" applyBorder="1" applyAlignment="1">
      <alignment horizontal="center" vertical="center" wrapText="1"/>
      <protection/>
    </xf>
    <xf numFmtId="3" fontId="22" fillId="0" borderId="56" xfId="59" applyNumberFormat="1" applyFont="1" applyBorder="1" applyAlignment="1">
      <alignment horizontal="center" vertical="center" wrapText="1"/>
      <protection/>
    </xf>
    <xf numFmtId="3" fontId="22" fillId="0" borderId="176" xfId="59" applyNumberFormat="1" applyFont="1" applyBorder="1" applyAlignment="1">
      <alignment horizontal="center" vertical="center" wrapText="1"/>
      <protection/>
    </xf>
    <xf numFmtId="0" fontId="1" fillId="0" borderId="57" xfId="59" applyFont="1" applyBorder="1" applyAlignment="1">
      <alignment horizontal="center" vertical="center" wrapText="1"/>
      <protection/>
    </xf>
    <xf numFmtId="0" fontId="6" fillId="40" borderId="23" xfId="60" applyNumberFormat="1" applyFont="1" applyFill="1" applyBorder="1" applyAlignment="1" quotePrefix="1">
      <alignment horizontal="left" vertical="center"/>
      <protection/>
    </xf>
    <xf numFmtId="0" fontId="6" fillId="40" borderId="25" xfId="60" applyNumberFormat="1" applyFont="1" applyFill="1" applyBorder="1" applyAlignment="1" quotePrefix="1">
      <alignment horizontal="left" vertical="center"/>
      <protection/>
    </xf>
    <xf numFmtId="3" fontId="23" fillId="39" borderId="23" xfId="60" applyNumberFormat="1" applyFont="1" applyFill="1" applyBorder="1" applyAlignment="1" quotePrefix="1">
      <alignment horizontal="left"/>
      <protection/>
    </xf>
    <xf numFmtId="3" fontId="23" fillId="39" borderId="33" xfId="60" applyNumberFormat="1" applyFont="1" applyFill="1" applyBorder="1" applyAlignment="1" quotePrefix="1">
      <alignment horizontal="left"/>
      <protection/>
    </xf>
    <xf numFmtId="3" fontId="6" fillId="39" borderId="23" xfId="60" applyNumberFormat="1" applyFont="1" applyFill="1" applyBorder="1" applyAlignment="1">
      <alignment horizontal="left"/>
      <protection/>
    </xf>
    <xf numFmtId="3" fontId="6" fillId="39" borderId="24" xfId="60" applyNumberFormat="1" applyFont="1" applyFill="1" applyBorder="1" applyAlignment="1">
      <alignment horizontal="left"/>
      <protection/>
    </xf>
    <xf numFmtId="3" fontId="6" fillId="39" borderId="25" xfId="60" applyNumberFormat="1" applyFont="1" applyFill="1" applyBorder="1" applyAlignment="1">
      <alignment horizontal="left"/>
      <protection/>
    </xf>
    <xf numFmtId="3" fontId="6" fillId="39" borderId="23" xfId="59" applyNumberFormat="1" applyFont="1" applyFill="1" applyBorder="1" applyAlignment="1">
      <alignment horizontal="left"/>
      <protection/>
    </xf>
    <xf numFmtId="3" fontId="6" fillId="39" borderId="24" xfId="59" applyNumberFormat="1" applyFont="1" applyFill="1" applyBorder="1" applyAlignment="1">
      <alignment horizontal="left"/>
      <protection/>
    </xf>
    <xf numFmtId="3" fontId="6" fillId="39" borderId="25" xfId="59" applyNumberFormat="1" applyFont="1" applyFill="1" applyBorder="1" applyAlignment="1">
      <alignment horizontal="left"/>
      <protection/>
    </xf>
    <xf numFmtId="3" fontId="6" fillId="39" borderId="86" xfId="60" applyNumberFormat="1" applyFont="1" applyFill="1" applyBorder="1" applyAlignment="1">
      <alignment horizontal="left"/>
      <protection/>
    </xf>
    <xf numFmtId="3" fontId="6" fillId="39" borderId="87" xfId="60" applyNumberFormat="1" applyFont="1" applyFill="1" applyBorder="1" applyAlignment="1">
      <alignment horizontal="left"/>
      <protection/>
    </xf>
    <xf numFmtId="3" fontId="6" fillId="39" borderId="88" xfId="60" applyNumberFormat="1" applyFont="1" applyFill="1" applyBorder="1" applyAlignment="1">
      <alignment horizontal="left"/>
      <protection/>
    </xf>
    <xf numFmtId="0" fontId="14" fillId="0" borderId="22" xfId="60" applyFont="1" applyBorder="1" applyAlignment="1">
      <alignment horizontal="center" vertical="center" wrapText="1"/>
      <protection/>
    </xf>
    <xf numFmtId="0" fontId="14" fillId="0" borderId="25" xfId="60" applyFont="1" applyBorder="1" applyAlignment="1">
      <alignment horizontal="center" vertical="center" wrapText="1"/>
      <protection/>
    </xf>
    <xf numFmtId="0" fontId="14" fillId="0" borderId="21" xfId="60" applyFont="1" applyBorder="1" applyAlignment="1">
      <alignment horizontal="center" vertical="center" wrapText="1"/>
      <protection/>
    </xf>
    <xf numFmtId="0" fontId="14" fillId="0" borderId="24" xfId="60" applyFont="1" applyBorder="1" applyAlignment="1">
      <alignment horizontal="center" vertical="center" wrapText="1"/>
      <protection/>
    </xf>
    <xf numFmtId="0" fontId="26" fillId="0" borderId="0" xfId="60" applyNumberFormat="1" applyFont="1" applyAlignment="1">
      <alignment horizontal="center"/>
      <protection/>
    </xf>
    <xf numFmtId="0" fontId="6" fillId="0" borderId="136" xfId="60" applyNumberFormat="1" applyFont="1" applyBorder="1" applyAlignment="1">
      <alignment horizontal="center" vertical="center" wrapText="1"/>
      <protection/>
    </xf>
    <xf numFmtId="0" fontId="6" fillId="0" borderId="55" xfId="60" applyNumberFormat="1" applyFont="1" applyBorder="1" applyAlignment="1">
      <alignment horizontal="center" vertical="center" wrapText="1"/>
      <protection/>
    </xf>
    <xf numFmtId="0" fontId="6" fillId="0" borderId="137" xfId="60" applyNumberFormat="1" applyFont="1" applyBorder="1" applyAlignment="1">
      <alignment horizontal="center" vertical="center" wrapText="1"/>
      <protection/>
    </xf>
    <xf numFmtId="0" fontId="6" fillId="0" borderId="140" xfId="60" applyNumberFormat="1" applyFont="1" applyBorder="1" applyAlignment="1">
      <alignment horizontal="center" vertical="center" wrapText="1"/>
      <protection/>
    </xf>
    <xf numFmtId="0" fontId="6" fillId="0" borderId="56" xfId="60" applyNumberFormat="1" applyFont="1" applyBorder="1" applyAlignment="1">
      <alignment horizontal="center" vertical="center" wrapText="1"/>
      <protection/>
    </xf>
    <xf numFmtId="0" fontId="6" fillId="0" borderId="141" xfId="60" applyNumberFormat="1" applyFont="1" applyBorder="1" applyAlignment="1">
      <alignment horizontal="center" vertical="center" wrapText="1"/>
      <protection/>
    </xf>
    <xf numFmtId="3" fontId="2" fillId="34" borderId="166" xfId="60" applyNumberFormat="1" applyFont="1" applyFill="1" applyBorder="1" applyAlignment="1">
      <alignment horizontal="center" vertical="center" wrapText="1"/>
      <protection/>
    </xf>
    <xf numFmtId="3" fontId="2" fillId="34" borderId="57" xfId="60" applyNumberFormat="1" applyFont="1" applyFill="1" applyBorder="1" applyAlignment="1">
      <alignment horizontal="center" vertical="center" wrapText="1"/>
      <protection/>
    </xf>
    <xf numFmtId="3" fontId="2" fillId="34" borderId="167" xfId="60" applyNumberFormat="1" applyFont="1" applyFill="1" applyBorder="1" applyAlignment="1">
      <alignment horizontal="center" vertical="center" wrapText="1"/>
      <protection/>
    </xf>
    <xf numFmtId="0" fontId="14" fillId="0" borderId="94" xfId="60" applyFont="1" applyBorder="1" applyAlignment="1">
      <alignment horizontal="center" vertical="center" wrapText="1"/>
      <protection/>
    </xf>
    <xf numFmtId="0" fontId="14" fillId="0" borderId="23" xfId="60" applyFont="1" applyBorder="1" applyAlignment="1">
      <alignment horizontal="center" vertical="center" wrapText="1"/>
      <protection/>
    </xf>
    <xf numFmtId="0" fontId="6" fillId="40" borderId="23" xfId="59" applyNumberFormat="1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JU ZZPU_Financijski plan 2014-2016" xfId="57"/>
    <cellStyle name="Obično_Knjiga2" xfId="58"/>
    <cellStyle name="Obično_Prilog 3.10. JU RERA Financijski plan 2012-2014" xfId="59"/>
    <cellStyle name="Obično_Prilog 6.10. JU RERA - Obrazac Mjesečni financijski planovi 2012" xfId="60"/>
    <cellStyle name="Output" xfId="61"/>
    <cellStyle name="Percent" xfId="62"/>
    <cellStyle name="Title" xfId="63"/>
    <cellStyle name="Total" xfId="64"/>
    <cellStyle name="Warning Text" xfId="65"/>
    <cellStyle name="Zarez_Prilog 3.10. JU RERA Financijski plan 2012-201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2" max="2" width="14.7109375" style="0" customWidth="1"/>
    <col min="3" max="3" width="45.7109375" style="0" customWidth="1"/>
    <col min="4" max="4" width="14.7109375" style="0" customWidth="1"/>
  </cols>
  <sheetData>
    <row r="2" spans="1:4" ht="33" customHeight="1" thickBot="1">
      <c r="A2" s="2" t="s">
        <v>70</v>
      </c>
      <c r="B2" s="3">
        <v>46639</v>
      </c>
      <c r="C2" s="392" t="s">
        <v>74</v>
      </c>
      <c r="D2" s="392"/>
    </row>
    <row r="3" spans="1:4" s="7" customFormat="1" ht="15" thickTop="1">
      <c r="A3" s="4"/>
      <c r="B3" s="5" t="s">
        <v>71</v>
      </c>
      <c r="C3" s="5" t="s">
        <v>72</v>
      </c>
      <c r="D3" s="6"/>
    </row>
    <row r="4" s="8" customFormat="1" ht="13.5" thickBot="1"/>
    <row r="5" spans="1:4" ht="12.75">
      <c r="A5" s="393" t="s">
        <v>0</v>
      </c>
      <c r="B5" s="395" t="s">
        <v>73</v>
      </c>
      <c r="C5" s="395" t="s">
        <v>1</v>
      </c>
      <c r="D5" s="397" t="s">
        <v>154</v>
      </c>
    </row>
    <row r="6" spans="1:4" ht="13.5" thickBot="1">
      <c r="A6" s="394"/>
      <c r="B6" s="396"/>
      <c r="C6" s="396"/>
      <c r="D6" s="398"/>
    </row>
    <row r="7" spans="1:4" s="8" customFormat="1" ht="24.75" thickTop="1">
      <c r="A7" s="9" t="s">
        <v>3</v>
      </c>
      <c r="B7" s="10" t="s">
        <v>75</v>
      </c>
      <c r="C7" s="10" t="s">
        <v>205</v>
      </c>
      <c r="D7" s="11">
        <f>SUM(D8)</f>
        <v>5067800</v>
      </c>
    </row>
    <row r="8" spans="1:4" s="8" customFormat="1" ht="12.75">
      <c r="A8" s="12" t="s">
        <v>4</v>
      </c>
      <c r="B8" s="13" t="s">
        <v>76</v>
      </c>
      <c r="C8" s="13" t="s">
        <v>5</v>
      </c>
      <c r="D8" s="14">
        <f>SUM(D9,D82,D121)</f>
        <v>5067800</v>
      </c>
    </row>
    <row r="9" spans="1:4" s="8" customFormat="1" ht="12.75">
      <c r="A9" s="15" t="s">
        <v>7</v>
      </c>
      <c r="B9" s="16" t="s">
        <v>77</v>
      </c>
      <c r="C9" s="16" t="s">
        <v>6</v>
      </c>
      <c r="D9" s="17">
        <f>SUM(D10,D42,D48,D52,D57,D63,D69,D74,D79)</f>
        <v>3892400</v>
      </c>
    </row>
    <row r="10" spans="1:4" ht="24">
      <c r="A10" s="26" t="s">
        <v>8</v>
      </c>
      <c r="B10" s="27" t="s">
        <v>16</v>
      </c>
      <c r="C10" s="28" t="s">
        <v>17</v>
      </c>
      <c r="D10" s="29">
        <f>SUM(D11)</f>
        <v>3711400</v>
      </c>
    </row>
    <row r="11" spans="1:4" ht="12.75">
      <c r="A11" s="18" t="s">
        <v>9</v>
      </c>
      <c r="B11" s="19" t="s">
        <v>2</v>
      </c>
      <c r="C11" s="20" t="s">
        <v>10</v>
      </c>
      <c r="D11" s="21">
        <f>SUM(D12:D41)</f>
        <v>3711400</v>
      </c>
    </row>
    <row r="12" spans="1:4" s="1" customFormat="1" ht="12">
      <c r="A12" s="22"/>
      <c r="B12" s="23">
        <v>3111</v>
      </c>
      <c r="C12" s="24" t="s">
        <v>11</v>
      </c>
      <c r="D12" s="25">
        <v>2400000</v>
      </c>
    </row>
    <row r="13" spans="1:4" s="1" customFormat="1" ht="12">
      <c r="A13" s="22"/>
      <c r="B13" s="23">
        <v>3112</v>
      </c>
      <c r="C13" s="24" t="s">
        <v>12</v>
      </c>
      <c r="D13" s="25">
        <v>1000</v>
      </c>
    </row>
    <row r="14" spans="1:4" s="1" customFormat="1" ht="12">
      <c r="A14" s="22"/>
      <c r="B14" s="23">
        <v>3113</v>
      </c>
      <c r="C14" s="24" t="s">
        <v>18</v>
      </c>
      <c r="D14" s="25">
        <v>1000</v>
      </c>
    </row>
    <row r="15" spans="1:4" s="1" customFormat="1" ht="12">
      <c r="A15" s="22"/>
      <c r="B15" s="23">
        <v>3121</v>
      </c>
      <c r="C15" s="24" t="s">
        <v>19</v>
      </c>
      <c r="D15" s="25">
        <v>143200</v>
      </c>
    </row>
    <row r="16" spans="1:4" s="1" customFormat="1" ht="12">
      <c r="A16" s="22"/>
      <c r="B16" s="23">
        <v>3132</v>
      </c>
      <c r="C16" s="24" t="s">
        <v>13</v>
      </c>
      <c r="D16" s="25">
        <v>372000</v>
      </c>
    </row>
    <row r="17" spans="1:4" s="1" customFormat="1" ht="24">
      <c r="A17" s="22"/>
      <c r="B17" s="23">
        <v>3133</v>
      </c>
      <c r="C17" s="24" t="s">
        <v>14</v>
      </c>
      <c r="D17" s="25">
        <v>41000</v>
      </c>
    </row>
    <row r="18" spans="1:5" s="1" customFormat="1" ht="12">
      <c r="A18" s="22"/>
      <c r="B18" s="23">
        <v>3211</v>
      </c>
      <c r="C18" s="24" t="s">
        <v>20</v>
      </c>
      <c r="D18" s="25">
        <v>85000</v>
      </c>
      <c r="E18" s="372"/>
    </row>
    <row r="19" spans="1:4" s="1" customFormat="1" ht="12">
      <c r="A19" s="22"/>
      <c r="B19" s="23">
        <v>3212</v>
      </c>
      <c r="C19" s="24" t="s">
        <v>15</v>
      </c>
      <c r="D19" s="25">
        <v>96000</v>
      </c>
    </row>
    <row r="20" spans="1:4" s="1" customFormat="1" ht="12">
      <c r="A20" s="22"/>
      <c r="B20" s="23">
        <v>3213</v>
      </c>
      <c r="C20" s="24" t="s">
        <v>21</v>
      </c>
      <c r="D20" s="25">
        <v>5000</v>
      </c>
    </row>
    <row r="21" spans="1:4" s="1" customFormat="1" ht="12">
      <c r="A21" s="22"/>
      <c r="B21" s="23">
        <v>3221</v>
      </c>
      <c r="C21" s="24" t="s">
        <v>22</v>
      </c>
      <c r="D21" s="25">
        <v>26500</v>
      </c>
    </row>
    <row r="22" spans="1:4" s="1" customFormat="1" ht="12">
      <c r="A22" s="22"/>
      <c r="B22" s="23">
        <v>3223</v>
      </c>
      <c r="C22" s="24" t="s">
        <v>23</v>
      </c>
      <c r="D22" s="25">
        <v>20000</v>
      </c>
    </row>
    <row r="23" spans="1:4" s="1" customFormat="1" ht="12">
      <c r="A23" s="22"/>
      <c r="B23" s="23">
        <v>3224</v>
      </c>
      <c r="C23" s="24" t="s">
        <v>24</v>
      </c>
      <c r="D23" s="25">
        <v>5000</v>
      </c>
    </row>
    <row r="24" spans="1:4" s="1" customFormat="1" ht="12">
      <c r="A24" s="22"/>
      <c r="B24" s="23">
        <v>3225</v>
      </c>
      <c r="C24" s="24" t="s">
        <v>25</v>
      </c>
      <c r="D24" s="25">
        <v>5000</v>
      </c>
    </row>
    <row r="25" spans="1:4" s="1" customFormat="1" ht="12">
      <c r="A25" s="22"/>
      <c r="B25" s="23">
        <v>3231</v>
      </c>
      <c r="C25" s="24" t="s">
        <v>26</v>
      </c>
      <c r="D25" s="25">
        <v>40000</v>
      </c>
    </row>
    <row r="26" spans="1:4" s="1" customFormat="1" ht="12">
      <c r="A26" s="22"/>
      <c r="B26" s="23">
        <v>3232</v>
      </c>
      <c r="C26" s="24" t="s">
        <v>27</v>
      </c>
      <c r="D26" s="25">
        <v>5000</v>
      </c>
    </row>
    <row r="27" spans="1:4" s="1" customFormat="1" ht="12">
      <c r="A27" s="22"/>
      <c r="B27" s="23">
        <v>3233</v>
      </c>
      <c r="C27" s="24" t="s">
        <v>28</v>
      </c>
      <c r="D27" s="25">
        <v>134400</v>
      </c>
    </row>
    <row r="28" spans="1:4" s="1" customFormat="1" ht="12">
      <c r="A28" s="22"/>
      <c r="B28" s="23">
        <v>3234</v>
      </c>
      <c r="C28" s="24" t="s">
        <v>29</v>
      </c>
      <c r="D28" s="25">
        <v>1000</v>
      </c>
    </row>
    <row r="29" spans="1:4" s="1" customFormat="1" ht="12">
      <c r="A29" s="22"/>
      <c r="B29" s="23">
        <v>3235</v>
      </c>
      <c r="C29" s="24" t="s">
        <v>30</v>
      </c>
      <c r="D29" s="25">
        <v>1000</v>
      </c>
    </row>
    <row r="30" spans="1:4" s="1" customFormat="1" ht="12">
      <c r="A30" s="22"/>
      <c r="B30" s="23">
        <v>3236</v>
      </c>
      <c r="C30" s="24" t="s">
        <v>31</v>
      </c>
      <c r="D30" s="25">
        <v>61000</v>
      </c>
    </row>
    <row r="31" spans="1:4" s="1" customFormat="1" ht="12">
      <c r="A31" s="22"/>
      <c r="B31" s="23">
        <v>3237</v>
      </c>
      <c r="C31" s="24" t="s">
        <v>32</v>
      </c>
      <c r="D31" s="25">
        <v>20000</v>
      </c>
    </row>
    <row r="32" spans="1:4" s="1" customFormat="1" ht="12">
      <c r="A32" s="22"/>
      <c r="B32" s="23">
        <v>3238</v>
      </c>
      <c r="C32" s="24" t="s">
        <v>33</v>
      </c>
      <c r="D32" s="25">
        <v>20000</v>
      </c>
    </row>
    <row r="33" spans="1:4" s="1" customFormat="1" ht="12">
      <c r="A33" s="22"/>
      <c r="B33" s="23">
        <v>3239</v>
      </c>
      <c r="C33" s="24" t="s">
        <v>34</v>
      </c>
      <c r="D33" s="25">
        <v>10000</v>
      </c>
    </row>
    <row r="34" spans="1:4" s="1" customFormat="1" ht="12.75">
      <c r="A34" s="22"/>
      <c r="B34" s="23">
        <v>3241</v>
      </c>
      <c r="C34" s="24" t="s">
        <v>35</v>
      </c>
      <c r="D34" s="264">
        <v>5000</v>
      </c>
    </row>
    <row r="35" spans="1:4" s="1" customFormat="1" ht="24">
      <c r="A35" s="22"/>
      <c r="B35" s="23">
        <v>3291</v>
      </c>
      <c r="C35" s="24" t="s">
        <v>36</v>
      </c>
      <c r="D35" s="25">
        <v>173300</v>
      </c>
    </row>
    <row r="36" spans="1:4" s="1" customFormat="1" ht="12">
      <c r="A36" s="22"/>
      <c r="B36" s="23">
        <v>3292</v>
      </c>
      <c r="C36" s="24" t="s">
        <v>37</v>
      </c>
      <c r="D36" s="25">
        <v>10000</v>
      </c>
    </row>
    <row r="37" spans="1:4" s="1" customFormat="1" ht="12">
      <c r="A37" s="22"/>
      <c r="B37" s="23">
        <v>3293</v>
      </c>
      <c r="C37" s="24" t="s">
        <v>38</v>
      </c>
      <c r="D37" s="25">
        <v>20000</v>
      </c>
    </row>
    <row r="38" spans="1:4" s="1" customFormat="1" ht="12">
      <c r="A38" s="22"/>
      <c r="B38" s="23">
        <v>3294</v>
      </c>
      <c r="C38" s="24" t="s">
        <v>39</v>
      </c>
      <c r="D38" s="25">
        <v>1000</v>
      </c>
    </row>
    <row r="39" spans="1:4" s="1" customFormat="1" ht="12">
      <c r="A39" s="22"/>
      <c r="B39" s="23">
        <v>3295</v>
      </c>
      <c r="C39" s="24" t="s">
        <v>40</v>
      </c>
      <c r="D39" s="25">
        <v>1000</v>
      </c>
    </row>
    <row r="40" spans="1:4" s="1" customFormat="1" ht="12">
      <c r="A40" s="22"/>
      <c r="B40" s="23">
        <v>3299</v>
      </c>
      <c r="C40" s="24" t="s">
        <v>41</v>
      </c>
      <c r="D40" s="25">
        <v>3000</v>
      </c>
    </row>
    <row r="41" spans="1:4" s="1" customFormat="1" ht="12">
      <c r="A41" s="22"/>
      <c r="B41" s="23">
        <v>3431</v>
      </c>
      <c r="C41" s="24" t="s">
        <v>42</v>
      </c>
      <c r="D41" s="25">
        <v>5000</v>
      </c>
    </row>
    <row r="42" spans="1:4" ht="24">
      <c r="A42" s="26"/>
      <c r="B42" s="27" t="s">
        <v>43</v>
      </c>
      <c r="C42" s="28" t="s">
        <v>44</v>
      </c>
      <c r="D42" s="29">
        <f>SUM(D43)</f>
        <v>15000</v>
      </c>
    </row>
    <row r="43" spans="1:4" ht="12.75">
      <c r="A43" s="18" t="s">
        <v>9</v>
      </c>
      <c r="B43" s="19" t="s">
        <v>2</v>
      </c>
      <c r="C43" s="20" t="s">
        <v>10</v>
      </c>
      <c r="D43" s="21">
        <f>SUM(D44:D47)</f>
        <v>15000</v>
      </c>
    </row>
    <row r="44" spans="1:4" s="1" customFormat="1" ht="12">
      <c r="A44" s="22"/>
      <c r="B44" s="23">
        <v>4221</v>
      </c>
      <c r="C44" s="24" t="s">
        <v>45</v>
      </c>
      <c r="D44" s="25">
        <v>5000</v>
      </c>
    </row>
    <row r="45" spans="1:4" s="1" customFormat="1" ht="12">
      <c r="A45" s="22"/>
      <c r="B45" s="23">
        <v>4222</v>
      </c>
      <c r="C45" s="24" t="s">
        <v>46</v>
      </c>
      <c r="D45" s="25">
        <v>2500</v>
      </c>
    </row>
    <row r="46" spans="1:4" s="1" customFormat="1" ht="12">
      <c r="A46" s="22"/>
      <c r="B46" s="23">
        <v>4223</v>
      </c>
      <c r="C46" s="24" t="s">
        <v>47</v>
      </c>
      <c r="D46" s="25">
        <v>2500</v>
      </c>
    </row>
    <row r="47" spans="1:4" s="1" customFormat="1" ht="12">
      <c r="A47" s="22"/>
      <c r="B47" s="23">
        <v>4262</v>
      </c>
      <c r="C47" s="24" t="s">
        <v>48</v>
      </c>
      <c r="D47" s="25">
        <v>5000</v>
      </c>
    </row>
    <row r="48" spans="1:4" ht="24">
      <c r="A48" s="26" t="s">
        <v>8</v>
      </c>
      <c r="B48" s="27" t="s">
        <v>49</v>
      </c>
      <c r="C48" s="28" t="s">
        <v>50</v>
      </c>
      <c r="D48" s="29">
        <f>SUM(D49)</f>
        <v>50000</v>
      </c>
    </row>
    <row r="49" spans="1:4" ht="12.75">
      <c r="A49" s="18" t="s">
        <v>9</v>
      </c>
      <c r="B49" s="19" t="s">
        <v>2</v>
      </c>
      <c r="C49" s="20" t="s">
        <v>10</v>
      </c>
      <c r="D49" s="21">
        <f>SUM(D50:D51)</f>
        <v>50000</v>
      </c>
    </row>
    <row r="50" spans="1:4" s="1" customFormat="1" ht="12">
      <c r="A50" s="22"/>
      <c r="B50" s="23">
        <v>3233</v>
      </c>
      <c r="C50" s="24" t="s">
        <v>28</v>
      </c>
      <c r="D50" s="25">
        <v>20000</v>
      </c>
    </row>
    <row r="51" spans="1:4" s="1" customFormat="1" ht="12">
      <c r="A51" s="22"/>
      <c r="B51" s="23">
        <v>3237</v>
      </c>
      <c r="C51" s="24" t="s">
        <v>32</v>
      </c>
      <c r="D51" s="25">
        <v>30000</v>
      </c>
    </row>
    <row r="52" spans="1:4" ht="24">
      <c r="A52" s="26" t="s">
        <v>8</v>
      </c>
      <c r="B52" s="27" t="s">
        <v>51</v>
      </c>
      <c r="C52" s="28" t="s">
        <v>52</v>
      </c>
      <c r="D52" s="29">
        <f>SUM(D53)</f>
        <v>2000</v>
      </c>
    </row>
    <row r="53" spans="1:4" ht="12.75">
      <c r="A53" s="18" t="s">
        <v>9</v>
      </c>
      <c r="B53" s="19" t="s">
        <v>2</v>
      </c>
      <c r="C53" s="20" t="s">
        <v>10</v>
      </c>
      <c r="D53" s="21">
        <f>SUM(D54:D56)</f>
        <v>2000</v>
      </c>
    </row>
    <row r="54" spans="1:4" s="1" customFormat="1" ht="12">
      <c r="A54" s="22"/>
      <c r="B54" s="23">
        <v>3233</v>
      </c>
      <c r="C54" s="24" t="s">
        <v>28</v>
      </c>
      <c r="D54" s="25">
        <v>500</v>
      </c>
    </row>
    <row r="55" spans="1:4" s="1" customFormat="1" ht="12">
      <c r="A55" s="22"/>
      <c r="B55" s="23">
        <v>3237</v>
      </c>
      <c r="C55" s="24" t="s">
        <v>32</v>
      </c>
      <c r="D55" s="25">
        <v>500</v>
      </c>
    </row>
    <row r="56" spans="1:4" s="1" customFormat="1" ht="12.75">
      <c r="A56" s="22"/>
      <c r="B56" s="23">
        <v>3293</v>
      </c>
      <c r="C56" s="24" t="s">
        <v>38</v>
      </c>
      <c r="D56" s="264">
        <v>1000</v>
      </c>
    </row>
    <row r="57" spans="1:4" ht="24">
      <c r="A57" s="26" t="s">
        <v>8</v>
      </c>
      <c r="B57" s="27" t="s">
        <v>53</v>
      </c>
      <c r="C57" s="28" t="s">
        <v>54</v>
      </c>
      <c r="D57" s="29">
        <f>SUM(D58)</f>
        <v>10000</v>
      </c>
    </row>
    <row r="58" spans="1:4" ht="12.75">
      <c r="A58" s="18" t="s">
        <v>9</v>
      </c>
      <c r="B58" s="19" t="s">
        <v>2</v>
      </c>
      <c r="C58" s="20" t="s">
        <v>10</v>
      </c>
      <c r="D58" s="21">
        <f>SUM(D59:D62)</f>
        <v>10000</v>
      </c>
    </row>
    <row r="59" spans="1:4" s="1" customFormat="1" ht="12">
      <c r="A59" s="22"/>
      <c r="B59" s="23">
        <v>3233</v>
      </c>
      <c r="C59" s="24" t="s">
        <v>28</v>
      </c>
      <c r="D59" s="25">
        <v>3000</v>
      </c>
    </row>
    <row r="60" spans="1:4" s="1" customFormat="1" ht="12">
      <c r="A60" s="22"/>
      <c r="B60" s="23">
        <v>3235</v>
      </c>
      <c r="C60" s="24" t="s">
        <v>30</v>
      </c>
      <c r="D60" s="25">
        <v>1000</v>
      </c>
    </row>
    <row r="61" spans="1:4" s="1" customFormat="1" ht="12">
      <c r="A61" s="22"/>
      <c r="B61" s="23">
        <v>3237</v>
      </c>
      <c r="C61" s="24" t="s">
        <v>32</v>
      </c>
      <c r="D61" s="25">
        <v>1000</v>
      </c>
    </row>
    <row r="62" spans="1:4" s="1" customFormat="1" ht="12">
      <c r="A62" s="22"/>
      <c r="B62" s="23">
        <v>3293</v>
      </c>
      <c r="C62" s="24" t="s">
        <v>38</v>
      </c>
      <c r="D62" s="25">
        <v>5000</v>
      </c>
    </row>
    <row r="63" spans="1:4" ht="24">
      <c r="A63" s="26" t="s">
        <v>8</v>
      </c>
      <c r="B63" s="27" t="s">
        <v>55</v>
      </c>
      <c r="C63" s="28" t="s">
        <v>56</v>
      </c>
      <c r="D63" s="29">
        <f>SUM(D64)</f>
        <v>50000</v>
      </c>
    </row>
    <row r="64" spans="1:4" ht="12.75">
      <c r="A64" s="18" t="s">
        <v>9</v>
      </c>
      <c r="B64" s="19" t="s">
        <v>2</v>
      </c>
      <c r="C64" s="20" t="s">
        <v>10</v>
      </c>
      <c r="D64" s="21">
        <f>SUM(D65:D68)</f>
        <v>50000</v>
      </c>
    </row>
    <row r="65" spans="1:4" s="1" customFormat="1" ht="12">
      <c r="A65" s="22"/>
      <c r="B65" s="23">
        <v>3233</v>
      </c>
      <c r="C65" s="24" t="s">
        <v>28</v>
      </c>
      <c r="D65" s="25">
        <v>2000</v>
      </c>
    </row>
    <row r="66" spans="1:4" s="1" customFormat="1" ht="12">
      <c r="A66" s="22"/>
      <c r="B66" s="23">
        <v>3235</v>
      </c>
      <c r="C66" s="24" t="s">
        <v>30</v>
      </c>
      <c r="D66" s="25">
        <v>4000</v>
      </c>
    </row>
    <row r="67" spans="1:4" s="1" customFormat="1" ht="12">
      <c r="A67" s="22"/>
      <c r="B67" s="23">
        <v>3237</v>
      </c>
      <c r="C67" s="24" t="s">
        <v>32</v>
      </c>
      <c r="D67" s="25">
        <v>22000</v>
      </c>
    </row>
    <row r="68" spans="1:4" s="1" customFormat="1" ht="12">
      <c r="A68" s="22"/>
      <c r="B68" s="23">
        <v>3293</v>
      </c>
      <c r="C68" s="24" t="s">
        <v>38</v>
      </c>
      <c r="D68" s="25">
        <v>22000</v>
      </c>
    </row>
    <row r="69" spans="1:4" ht="24">
      <c r="A69" s="26" t="s">
        <v>8</v>
      </c>
      <c r="B69" s="27" t="s">
        <v>156</v>
      </c>
      <c r="C69" s="28" t="s">
        <v>157</v>
      </c>
      <c r="D69" s="29">
        <f>SUM(D70)</f>
        <v>2000</v>
      </c>
    </row>
    <row r="70" spans="1:4" ht="12.75">
      <c r="A70" s="18" t="s">
        <v>9</v>
      </c>
      <c r="B70" s="19" t="s">
        <v>2</v>
      </c>
      <c r="C70" s="20" t="s">
        <v>10</v>
      </c>
      <c r="D70" s="21">
        <f>SUM(D71:D73)</f>
        <v>2000</v>
      </c>
    </row>
    <row r="71" spans="1:4" s="1" customFormat="1" ht="12">
      <c r="A71" s="22"/>
      <c r="B71" s="23">
        <v>3233</v>
      </c>
      <c r="C71" s="24" t="s">
        <v>28</v>
      </c>
      <c r="D71" s="25">
        <v>500</v>
      </c>
    </row>
    <row r="72" spans="1:4" s="1" customFormat="1" ht="12">
      <c r="A72" s="22"/>
      <c r="B72" s="23">
        <v>3237</v>
      </c>
      <c r="C72" s="24" t="s">
        <v>32</v>
      </c>
      <c r="D72" s="25">
        <v>500</v>
      </c>
    </row>
    <row r="73" spans="1:4" s="1" customFormat="1" ht="12">
      <c r="A73" s="22"/>
      <c r="B73" s="23">
        <v>3293</v>
      </c>
      <c r="C73" s="24" t="s">
        <v>38</v>
      </c>
      <c r="D73" s="25">
        <v>1000</v>
      </c>
    </row>
    <row r="74" spans="1:4" ht="24">
      <c r="A74" s="26" t="s">
        <v>8</v>
      </c>
      <c r="B74" s="27" t="s">
        <v>159</v>
      </c>
      <c r="C74" s="28" t="s">
        <v>158</v>
      </c>
      <c r="D74" s="29">
        <f>SUM(D75)</f>
        <v>2000</v>
      </c>
    </row>
    <row r="75" spans="1:4" ht="12.75">
      <c r="A75" s="18" t="s">
        <v>9</v>
      </c>
      <c r="B75" s="19" t="s">
        <v>2</v>
      </c>
      <c r="C75" s="20" t="s">
        <v>10</v>
      </c>
      <c r="D75" s="21">
        <f>SUM(D76:D78)</f>
        <v>2000</v>
      </c>
    </row>
    <row r="76" spans="1:4" s="1" customFormat="1" ht="12">
      <c r="A76" s="22"/>
      <c r="B76" s="23">
        <v>3233</v>
      </c>
      <c r="C76" s="24" t="s">
        <v>28</v>
      </c>
      <c r="D76" s="25">
        <v>500</v>
      </c>
    </row>
    <row r="77" spans="1:4" s="1" customFormat="1" ht="12">
      <c r="A77" s="22"/>
      <c r="B77" s="23">
        <v>3237</v>
      </c>
      <c r="C77" s="24" t="s">
        <v>32</v>
      </c>
      <c r="D77" s="25">
        <v>500</v>
      </c>
    </row>
    <row r="78" spans="1:4" s="1" customFormat="1" ht="12">
      <c r="A78" s="22"/>
      <c r="B78" s="23">
        <v>3293</v>
      </c>
      <c r="C78" s="24" t="s">
        <v>38</v>
      </c>
      <c r="D78" s="25">
        <v>1000</v>
      </c>
    </row>
    <row r="79" spans="1:4" ht="24">
      <c r="A79" s="26" t="s">
        <v>8</v>
      </c>
      <c r="B79" s="27" t="s">
        <v>160</v>
      </c>
      <c r="C79" s="28" t="s">
        <v>161</v>
      </c>
      <c r="D79" s="29">
        <f>SUM(D80)</f>
        <v>50000</v>
      </c>
    </row>
    <row r="80" spans="1:4" ht="12.75">
      <c r="A80" s="18" t="s">
        <v>9</v>
      </c>
      <c r="B80" s="19" t="s">
        <v>2</v>
      </c>
      <c r="C80" s="20" t="s">
        <v>10</v>
      </c>
      <c r="D80" s="21">
        <f>SUM(D81:D81)</f>
        <v>50000</v>
      </c>
    </row>
    <row r="81" spans="1:4" s="1" customFormat="1" ht="12">
      <c r="A81" s="22"/>
      <c r="B81" s="23">
        <v>3237</v>
      </c>
      <c r="C81" s="24" t="s">
        <v>32</v>
      </c>
      <c r="D81" s="25">
        <v>50000</v>
      </c>
    </row>
    <row r="82" spans="1:4" ht="12.75">
      <c r="A82" s="30" t="s">
        <v>7</v>
      </c>
      <c r="B82" s="31" t="s">
        <v>57</v>
      </c>
      <c r="C82" s="32" t="s">
        <v>58</v>
      </c>
      <c r="D82" s="33">
        <f>SUM(D83,D88,D99,D104,D109)</f>
        <v>808200</v>
      </c>
    </row>
    <row r="83" spans="1:5" ht="24">
      <c r="A83" s="26" t="s">
        <v>59</v>
      </c>
      <c r="B83" s="27" t="s">
        <v>61</v>
      </c>
      <c r="C83" s="28" t="s">
        <v>62</v>
      </c>
      <c r="D83" s="29">
        <f>SUM(D84)</f>
        <v>117400</v>
      </c>
      <c r="E83" s="373"/>
    </row>
    <row r="84" spans="1:4" ht="12.75">
      <c r="A84" s="18" t="s">
        <v>9</v>
      </c>
      <c r="B84" s="19" t="s">
        <v>2</v>
      </c>
      <c r="C84" s="20" t="s">
        <v>10</v>
      </c>
      <c r="D84" s="21">
        <f>SUM(D85:D87)</f>
        <v>117400</v>
      </c>
    </row>
    <row r="85" spans="1:4" s="1" customFormat="1" ht="12">
      <c r="A85" s="22"/>
      <c r="B85" s="23">
        <v>3111</v>
      </c>
      <c r="C85" s="24" t="s">
        <v>11</v>
      </c>
      <c r="D85" s="25">
        <v>100100</v>
      </c>
    </row>
    <row r="86" spans="1:4" s="1" customFormat="1" ht="12">
      <c r="A86" s="22"/>
      <c r="B86" s="23">
        <v>3132</v>
      </c>
      <c r="C86" s="24" t="s">
        <v>13</v>
      </c>
      <c r="D86" s="25">
        <v>15600</v>
      </c>
    </row>
    <row r="87" spans="1:4" s="1" customFormat="1" ht="24">
      <c r="A87" s="22"/>
      <c r="B87" s="23">
        <v>3133</v>
      </c>
      <c r="C87" s="24" t="s">
        <v>14</v>
      </c>
      <c r="D87" s="25">
        <v>1700</v>
      </c>
    </row>
    <row r="88" spans="1:4" ht="24">
      <c r="A88" s="26" t="s">
        <v>59</v>
      </c>
      <c r="B88" s="27" t="s">
        <v>63</v>
      </c>
      <c r="C88" s="28" t="s">
        <v>64</v>
      </c>
      <c r="D88" s="29">
        <f>SUM(D89,D93)</f>
        <v>212900</v>
      </c>
    </row>
    <row r="89" spans="1:4" ht="12.75">
      <c r="A89" s="18" t="s">
        <v>9</v>
      </c>
      <c r="B89" s="19" t="s">
        <v>2</v>
      </c>
      <c r="C89" s="20" t="s">
        <v>10</v>
      </c>
      <c r="D89" s="21">
        <f>SUM(D90:D92)</f>
        <v>38500</v>
      </c>
    </row>
    <row r="90" spans="1:4" s="1" customFormat="1" ht="12">
      <c r="A90" s="22"/>
      <c r="B90" s="23">
        <v>3111</v>
      </c>
      <c r="C90" s="24" t="s">
        <v>11</v>
      </c>
      <c r="D90" s="25">
        <v>32800</v>
      </c>
    </row>
    <row r="91" spans="1:4" s="1" customFormat="1" ht="12">
      <c r="A91" s="22"/>
      <c r="B91" s="23">
        <v>3132</v>
      </c>
      <c r="C91" s="24" t="s">
        <v>13</v>
      </c>
      <c r="D91" s="25">
        <v>5100</v>
      </c>
    </row>
    <row r="92" spans="1:4" s="1" customFormat="1" ht="24">
      <c r="A92" s="22"/>
      <c r="B92" s="23">
        <v>3133</v>
      </c>
      <c r="C92" s="24" t="s">
        <v>14</v>
      </c>
      <c r="D92" s="25">
        <v>600</v>
      </c>
    </row>
    <row r="93" spans="1:4" ht="12.75">
      <c r="A93" s="18" t="s">
        <v>9</v>
      </c>
      <c r="B93" s="19" t="s">
        <v>2</v>
      </c>
      <c r="C93" s="20" t="s">
        <v>65</v>
      </c>
      <c r="D93" s="21">
        <f>SUM(D94:D98)</f>
        <v>174400</v>
      </c>
    </row>
    <row r="94" spans="1:4" s="1" customFormat="1" ht="12">
      <c r="A94" s="22"/>
      <c r="B94" s="23">
        <v>3111</v>
      </c>
      <c r="C94" s="24" t="s">
        <v>11</v>
      </c>
      <c r="D94" s="25">
        <v>123200</v>
      </c>
    </row>
    <row r="95" spans="1:4" s="1" customFormat="1" ht="12">
      <c r="A95" s="22"/>
      <c r="B95" s="23">
        <v>3132</v>
      </c>
      <c r="C95" s="24" t="s">
        <v>13</v>
      </c>
      <c r="D95" s="25">
        <v>19100</v>
      </c>
    </row>
    <row r="96" spans="1:4" s="1" customFormat="1" ht="24">
      <c r="A96" s="22"/>
      <c r="B96" s="23">
        <v>3133</v>
      </c>
      <c r="C96" s="24" t="s">
        <v>14</v>
      </c>
      <c r="D96" s="25">
        <v>2100</v>
      </c>
    </row>
    <row r="97" spans="1:4" s="1" customFormat="1" ht="12">
      <c r="A97" s="22"/>
      <c r="B97" s="23">
        <v>3211</v>
      </c>
      <c r="C97" s="24" t="s">
        <v>20</v>
      </c>
      <c r="D97" s="25">
        <v>15000</v>
      </c>
    </row>
    <row r="98" spans="1:4" s="1" customFormat="1" ht="12.75">
      <c r="A98" s="22"/>
      <c r="B98" s="23">
        <v>3239</v>
      </c>
      <c r="C98" s="24" t="s">
        <v>34</v>
      </c>
      <c r="D98" s="264">
        <v>15000</v>
      </c>
    </row>
    <row r="99" spans="1:4" ht="24">
      <c r="A99" s="26" t="s">
        <v>59</v>
      </c>
      <c r="B99" s="27" t="s">
        <v>66</v>
      </c>
      <c r="C99" s="28" t="s">
        <v>67</v>
      </c>
      <c r="D99" s="29">
        <f>SUM(D100)</f>
        <v>104800</v>
      </c>
    </row>
    <row r="100" spans="1:4" ht="12.75">
      <c r="A100" s="18" t="s">
        <v>9</v>
      </c>
      <c r="B100" s="19" t="s">
        <v>2</v>
      </c>
      <c r="C100" s="20" t="s">
        <v>10</v>
      </c>
      <c r="D100" s="21">
        <f>SUM(D101:D103)</f>
        <v>104800</v>
      </c>
    </row>
    <row r="101" spans="1:4" s="1" customFormat="1" ht="12">
      <c r="A101" s="22"/>
      <c r="B101" s="23">
        <v>3111</v>
      </c>
      <c r="C101" s="24" t="s">
        <v>11</v>
      </c>
      <c r="D101" s="25">
        <v>89400</v>
      </c>
    </row>
    <row r="102" spans="1:4" s="1" customFormat="1" ht="12">
      <c r="A102" s="22"/>
      <c r="B102" s="23">
        <v>3132</v>
      </c>
      <c r="C102" s="24" t="s">
        <v>13</v>
      </c>
      <c r="D102" s="25">
        <v>13900</v>
      </c>
    </row>
    <row r="103" spans="1:4" s="1" customFormat="1" ht="24">
      <c r="A103" s="22"/>
      <c r="B103" s="23">
        <v>3133</v>
      </c>
      <c r="C103" s="24" t="s">
        <v>14</v>
      </c>
      <c r="D103" s="25">
        <v>1500</v>
      </c>
    </row>
    <row r="104" spans="1:4" ht="24">
      <c r="A104" s="26" t="s">
        <v>59</v>
      </c>
      <c r="B104" s="27" t="s">
        <v>162</v>
      </c>
      <c r="C104" s="28" t="s">
        <v>192</v>
      </c>
      <c r="D104" s="29">
        <f>SUM(D105)</f>
        <v>238900</v>
      </c>
    </row>
    <row r="105" spans="1:4" ht="12.75">
      <c r="A105" s="18" t="s">
        <v>9</v>
      </c>
      <c r="B105" s="19" t="s">
        <v>2</v>
      </c>
      <c r="C105" s="20" t="s">
        <v>10</v>
      </c>
      <c r="D105" s="21">
        <f>SUM(D106:D108)</f>
        <v>238900</v>
      </c>
    </row>
    <row r="106" spans="1:4" s="1" customFormat="1" ht="12">
      <c r="A106" s="22"/>
      <c r="B106" s="23">
        <v>3111</v>
      </c>
      <c r="C106" s="24" t="s">
        <v>11</v>
      </c>
      <c r="D106" s="25">
        <v>203800</v>
      </c>
    </row>
    <row r="107" spans="1:4" s="1" customFormat="1" ht="12">
      <c r="A107" s="22"/>
      <c r="B107" s="23">
        <v>3132</v>
      </c>
      <c r="C107" s="24" t="s">
        <v>13</v>
      </c>
      <c r="D107" s="25">
        <v>31600</v>
      </c>
    </row>
    <row r="108" spans="1:4" s="1" customFormat="1" ht="24">
      <c r="A108" s="22"/>
      <c r="B108" s="23">
        <v>3133</v>
      </c>
      <c r="C108" s="24" t="s">
        <v>14</v>
      </c>
      <c r="D108" s="25">
        <v>3500</v>
      </c>
    </row>
    <row r="109" spans="1:4" s="1" customFormat="1" ht="24">
      <c r="A109" s="26" t="s">
        <v>59</v>
      </c>
      <c r="B109" s="28" t="s">
        <v>179</v>
      </c>
      <c r="C109" s="28" t="s">
        <v>178</v>
      </c>
      <c r="D109" s="29">
        <f>SUM(D110)</f>
        <v>134200</v>
      </c>
    </row>
    <row r="110" spans="1:4" s="1" customFormat="1" ht="12">
      <c r="A110" s="18" t="s">
        <v>9</v>
      </c>
      <c r="B110" s="19" t="s">
        <v>2</v>
      </c>
      <c r="C110" s="20" t="s">
        <v>10</v>
      </c>
      <c r="D110" s="259">
        <f>SUM(D111:D120)</f>
        <v>134200</v>
      </c>
    </row>
    <row r="111" spans="1:4" s="1" customFormat="1" ht="12">
      <c r="A111" s="22"/>
      <c r="B111" s="23">
        <v>3111</v>
      </c>
      <c r="C111" s="24" t="s">
        <v>11</v>
      </c>
      <c r="D111" s="25">
        <v>71500</v>
      </c>
    </row>
    <row r="112" spans="1:4" s="1" customFormat="1" ht="12">
      <c r="A112" s="22"/>
      <c r="B112" s="23">
        <v>3121</v>
      </c>
      <c r="C112" s="24" t="s">
        <v>19</v>
      </c>
      <c r="D112" s="25">
        <v>13000</v>
      </c>
    </row>
    <row r="113" spans="1:4" s="1" customFormat="1" ht="12">
      <c r="A113" s="22"/>
      <c r="B113" s="23">
        <v>3132</v>
      </c>
      <c r="C113" s="24" t="s">
        <v>13</v>
      </c>
      <c r="D113" s="25">
        <v>11100</v>
      </c>
    </row>
    <row r="114" spans="1:4" s="1" customFormat="1" ht="24">
      <c r="A114" s="22"/>
      <c r="B114" s="23">
        <v>3133</v>
      </c>
      <c r="C114" s="24" t="s">
        <v>14</v>
      </c>
      <c r="D114" s="25">
        <v>1200</v>
      </c>
    </row>
    <row r="115" spans="1:4" s="1" customFormat="1" ht="12">
      <c r="A115" s="22"/>
      <c r="B115" s="23">
        <v>3211</v>
      </c>
      <c r="C115" s="24" t="s">
        <v>20</v>
      </c>
      <c r="D115" s="25">
        <v>15000</v>
      </c>
    </row>
    <row r="116" spans="1:4" s="1" customFormat="1" ht="12">
      <c r="A116" s="22"/>
      <c r="B116" s="23">
        <v>3212</v>
      </c>
      <c r="C116" s="24" t="s">
        <v>15</v>
      </c>
      <c r="D116" s="25">
        <v>9000</v>
      </c>
    </row>
    <row r="117" spans="1:4" s="1" customFormat="1" ht="12">
      <c r="A117" s="22"/>
      <c r="B117" s="23">
        <v>3231</v>
      </c>
      <c r="C117" s="24" t="s">
        <v>26</v>
      </c>
      <c r="D117" s="25">
        <v>1000</v>
      </c>
    </row>
    <row r="118" spans="1:4" s="1" customFormat="1" ht="12">
      <c r="A118" s="22"/>
      <c r="B118" s="23">
        <v>3233</v>
      </c>
      <c r="C118" s="24" t="s">
        <v>28</v>
      </c>
      <c r="D118" s="25">
        <v>4300</v>
      </c>
    </row>
    <row r="119" spans="1:4" s="1" customFormat="1" ht="12">
      <c r="A119" s="22"/>
      <c r="B119" s="23">
        <v>3237</v>
      </c>
      <c r="C119" s="24" t="s">
        <v>180</v>
      </c>
      <c r="D119" s="25">
        <v>6100</v>
      </c>
    </row>
    <row r="120" spans="1:4" s="1" customFormat="1" ht="12">
      <c r="A120" s="22"/>
      <c r="B120" s="23">
        <v>3293</v>
      </c>
      <c r="C120" s="24" t="s">
        <v>38</v>
      </c>
      <c r="D120" s="25">
        <v>2000</v>
      </c>
    </row>
    <row r="121" spans="1:4" ht="12.75">
      <c r="A121" s="30" t="s">
        <v>7</v>
      </c>
      <c r="B121" s="31" t="s">
        <v>68</v>
      </c>
      <c r="C121" s="32" t="s">
        <v>69</v>
      </c>
      <c r="D121" s="33">
        <f>SUM(D122,D128,D134,D140)</f>
        <v>367200</v>
      </c>
    </row>
    <row r="122" spans="1:4" ht="24">
      <c r="A122" s="26" t="s">
        <v>59</v>
      </c>
      <c r="B122" s="27" t="s">
        <v>164</v>
      </c>
      <c r="C122" s="28" t="s">
        <v>165</v>
      </c>
      <c r="D122" s="29">
        <f>SUM(D123)</f>
        <v>85300</v>
      </c>
    </row>
    <row r="123" spans="1:4" ht="12.75">
      <c r="A123" s="18" t="s">
        <v>9</v>
      </c>
      <c r="B123" s="19" t="s">
        <v>2</v>
      </c>
      <c r="C123" s="20" t="s">
        <v>10</v>
      </c>
      <c r="D123" s="21">
        <f>SUM(D124:D127)</f>
        <v>85300</v>
      </c>
    </row>
    <row r="124" spans="1:4" s="1" customFormat="1" ht="12.75">
      <c r="A124" s="22"/>
      <c r="B124" s="23">
        <v>3111</v>
      </c>
      <c r="C124" s="24" t="s">
        <v>11</v>
      </c>
      <c r="D124" s="264">
        <v>55700</v>
      </c>
    </row>
    <row r="125" spans="1:4" s="1" customFormat="1" ht="12.75">
      <c r="A125" s="22"/>
      <c r="B125" s="23">
        <v>3132</v>
      </c>
      <c r="C125" s="24" t="s">
        <v>13</v>
      </c>
      <c r="D125" s="264">
        <v>8650</v>
      </c>
    </row>
    <row r="126" spans="1:4" s="1" customFormat="1" ht="24">
      <c r="A126" s="22"/>
      <c r="B126" s="23">
        <v>3133</v>
      </c>
      <c r="C126" s="24" t="s">
        <v>14</v>
      </c>
      <c r="D126" s="264">
        <v>950</v>
      </c>
    </row>
    <row r="127" spans="1:4" s="1" customFormat="1" ht="12.75">
      <c r="A127" s="22"/>
      <c r="B127" s="23">
        <v>3211</v>
      </c>
      <c r="C127" s="24" t="s">
        <v>20</v>
      </c>
      <c r="D127" s="264">
        <v>20000</v>
      </c>
    </row>
    <row r="128" spans="1:4" ht="24">
      <c r="A128" s="26" t="s">
        <v>59</v>
      </c>
      <c r="B128" s="27" t="s">
        <v>166</v>
      </c>
      <c r="C128" s="28" t="s">
        <v>167</v>
      </c>
      <c r="D128" s="29">
        <f>SUM(D129)</f>
        <v>103300</v>
      </c>
    </row>
    <row r="129" spans="1:4" ht="12.75">
      <c r="A129" s="18" t="s">
        <v>9</v>
      </c>
      <c r="B129" s="19" t="s">
        <v>2</v>
      </c>
      <c r="C129" s="20" t="s">
        <v>10</v>
      </c>
      <c r="D129" s="21">
        <f>SUM(D130:D133)</f>
        <v>103300</v>
      </c>
    </row>
    <row r="130" spans="1:4" s="1" customFormat="1" ht="12.75">
      <c r="A130" s="22"/>
      <c r="B130" s="23">
        <v>3111</v>
      </c>
      <c r="C130" s="24" t="s">
        <v>11</v>
      </c>
      <c r="D130" s="264">
        <v>79500</v>
      </c>
    </row>
    <row r="131" spans="1:4" s="1" customFormat="1" ht="12">
      <c r="A131" s="22"/>
      <c r="B131" s="23">
        <v>3132</v>
      </c>
      <c r="C131" s="24" t="s">
        <v>13</v>
      </c>
      <c r="D131" s="25">
        <v>12400</v>
      </c>
    </row>
    <row r="132" spans="1:4" s="1" customFormat="1" ht="24">
      <c r="A132" s="22"/>
      <c r="B132" s="23">
        <v>3133</v>
      </c>
      <c r="C132" s="24" t="s">
        <v>14</v>
      </c>
      <c r="D132" s="25">
        <v>1400</v>
      </c>
    </row>
    <row r="133" spans="1:4" s="1" customFormat="1" ht="12">
      <c r="A133" s="22"/>
      <c r="B133" s="23">
        <v>3211</v>
      </c>
      <c r="C133" s="24" t="s">
        <v>20</v>
      </c>
      <c r="D133" s="25">
        <v>10000</v>
      </c>
    </row>
    <row r="134" spans="1:4" ht="24">
      <c r="A134" s="26" t="s">
        <v>59</v>
      </c>
      <c r="B134" s="27" t="s">
        <v>168</v>
      </c>
      <c r="C134" s="28" t="s">
        <v>169</v>
      </c>
      <c r="D134" s="29">
        <f>SUM(D135)</f>
        <v>107000</v>
      </c>
    </row>
    <row r="135" spans="1:4" ht="12.75">
      <c r="A135" s="18" t="s">
        <v>9</v>
      </c>
      <c r="B135" s="19" t="s">
        <v>2</v>
      </c>
      <c r="C135" s="20" t="s">
        <v>10</v>
      </c>
      <c r="D135" s="21">
        <f>SUM(D136:D139)</f>
        <v>107000</v>
      </c>
    </row>
    <row r="136" spans="1:4" s="1" customFormat="1" ht="12">
      <c r="A136" s="22"/>
      <c r="B136" s="23">
        <v>3111</v>
      </c>
      <c r="C136" s="24" t="s">
        <v>11</v>
      </c>
      <c r="D136" s="25">
        <v>74200</v>
      </c>
    </row>
    <row r="137" spans="1:4" s="1" customFormat="1" ht="12">
      <c r="A137" s="22"/>
      <c r="B137" s="23">
        <v>3132</v>
      </c>
      <c r="C137" s="24" t="s">
        <v>13</v>
      </c>
      <c r="D137" s="25">
        <v>11500</v>
      </c>
    </row>
    <row r="138" spans="1:4" s="1" customFormat="1" ht="24">
      <c r="A138" s="22"/>
      <c r="B138" s="23">
        <v>3133</v>
      </c>
      <c r="C138" s="24" t="s">
        <v>14</v>
      </c>
      <c r="D138" s="25">
        <v>1300</v>
      </c>
    </row>
    <row r="139" spans="1:4" s="1" customFormat="1" ht="12">
      <c r="A139" s="260"/>
      <c r="B139" s="261">
        <v>3211</v>
      </c>
      <c r="C139" s="262" t="s">
        <v>20</v>
      </c>
      <c r="D139" s="263">
        <v>20000</v>
      </c>
    </row>
    <row r="140" spans="1:4" ht="24">
      <c r="A140" s="26" t="s">
        <v>59</v>
      </c>
      <c r="B140" s="27" t="s">
        <v>181</v>
      </c>
      <c r="C140" s="28" t="s">
        <v>182</v>
      </c>
      <c r="D140" s="29">
        <f>SUM(D141)</f>
        <v>71600</v>
      </c>
    </row>
    <row r="141" spans="1:4" ht="12.75">
      <c r="A141" s="18" t="s">
        <v>9</v>
      </c>
      <c r="B141" s="19" t="s">
        <v>2</v>
      </c>
      <c r="C141" s="20" t="s">
        <v>10</v>
      </c>
      <c r="D141" s="21">
        <f>SUM(D142:D145)</f>
        <v>71600</v>
      </c>
    </row>
    <row r="142" spans="1:4" ht="12.75">
      <c r="A142" s="22"/>
      <c r="B142" s="23">
        <v>3111</v>
      </c>
      <c r="C142" s="24" t="s">
        <v>11</v>
      </c>
      <c r="D142" s="264">
        <v>44000</v>
      </c>
    </row>
    <row r="143" spans="1:4" ht="12.75">
      <c r="A143" s="22"/>
      <c r="B143" s="23">
        <v>3132</v>
      </c>
      <c r="C143" s="24" t="s">
        <v>13</v>
      </c>
      <c r="D143" s="264">
        <v>6800</v>
      </c>
    </row>
    <row r="144" spans="1:4" ht="24">
      <c r="A144" s="22"/>
      <c r="B144" s="23">
        <v>3133</v>
      </c>
      <c r="C144" s="24" t="s">
        <v>14</v>
      </c>
      <c r="D144" s="264">
        <v>800</v>
      </c>
    </row>
    <row r="145" spans="1:4" ht="13.5" thickBot="1">
      <c r="A145" s="34"/>
      <c r="B145" s="35">
        <v>3211</v>
      </c>
      <c r="C145" s="36" t="s">
        <v>20</v>
      </c>
      <c r="D145" s="265">
        <v>20000</v>
      </c>
    </row>
  </sheetData>
  <sheetProtection/>
  <mergeCells count="5">
    <mergeCell ref="C2:D2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5" width="9.140625" style="220" customWidth="1"/>
    <col min="6" max="6" width="15.8515625" style="220" customWidth="1"/>
    <col min="7" max="7" width="14.8515625" style="220" customWidth="1"/>
    <col min="8" max="8" width="15.57421875" style="220" customWidth="1"/>
    <col min="9" max="16384" width="9.140625" style="220" customWidth="1"/>
  </cols>
  <sheetData>
    <row r="4" spans="1:8" ht="35.25" customHeight="1">
      <c r="A4" s="405" t="s">
        <v>150</v>
      </c>
      <c r="B4" s="405"/>
      <c r="C4" s="405"/>
      <c r="D4" s="405"/>
      <c r="E4" s="405"/>
      <c r="F4" s="405"/>
      <c r="G4" s="405"/>
      <c r="H4" s="405"/>
    </row>
    <row r="5" spans="1:8" ht="18">
      <c r="A5" s="405" t="s">
        <v>137</v>
      </c>
      <c r="B5" s="405"/>
      <c r="C5" s="405"/>
      <c r="D5" s="405"/>
      <c r="E5" s="405"/>
      <c r="F5" s="405"/>
      <c r="G5" s="412"/>
      <c r="H5" s="412"/>
    </row>
    <row r="6" spans="1:8" ht="18">
      <c r="A6" s="405"/>
      <c r="B6" s="405"/>
      <c r="C6" s="405"/>
      <c r="D6" s="405"/>
      <c r="E6" s="405"/>
      <c r="F6" s="405"/>
      <c r="G6" s="405"/>
      <c r="H6" s="407"/>
    </row>
    <row r="7" spans="1:8" ht="18">
      <c r="A7" s="222"/>
      <c r="B7" s="223"/>
      <c r="C7" s="223"/>
      <c r="D7" s="223"/>
      <c r="E7" s="223"/>
      <c r="F7" s="221"/>
      <c r="G7" s="221"/>
      <c r="H7" s="221"/>
    </row>
    <row r="8" spans="1:8" ht="39">
      <c r="A8" s="224"/>
      <c r="B8" s="225"/>
      <c r="C8" s="225"/>
      <c r="D8" s="226"/>
      <c r="E8" s="227"/>
      <c r="F8" s="228" t="s">
        <v>151</v>
      </c>
      <c r="G8" s="228" t="s">
        <v>152</v>
      </c>
      <c r="H8" s="229" t="s">
        <v>153</v>
      </c>
    </row>
    <row r="9" spans="1:8" ht="15.75">
      <c r="A9" s="399" t="s">
        <v>138</v>
      </c>
      <c r="B9" s="400"/>
      <c r="C9" s="400"/>
      <c r="D9" s="400"/>
      <c r="E9" s="404"/>
      <c r="F9" s="388">
        <v>12201526</v>
      </c>
      <c r="G9" s="388">
        <v>5269838</v>
      </c>
      <c r="H9" s="389">
        <v>5045400</v>
      </c>
    </row>
    <row r="10" spans="1:8" ht="15.75">
      <c r="A10" s="399" t="s">
        <v>139</v>
      </c>
      <c r="B10" s="400"/>
      <c r="C10" s="400"/>
      <c r="D10" s="400"/>
      <c r="E10" s="404"/>
      <c r="F10" s="390"/>
      <c r="G10" s="390"/>
      <c r="H10" s="390"/>
    </row>
    <row r="11" spans="1:8" ht="15.75">
      <c r="A11" s="403" t="s">
        <v>140</v>
      </c>
      <c r="B11" s="404"/>
      <c r="C11" s="404"/>
      <c r="D11" s="404"/>
      <c r="E11" s="404"/>
      <c r="F11" s="390"/>
      <c r="G11" s="390"/>
      <c r="H11" s="390"/>
    </row>
    <row r="12" spans="1:8" ht="15.75">
      <c r="A12" s="232" t="s">
        <v>141</v>
      </c>
      <c r="B12" s="230"/>
      <c r="C12" s="230"/>
      <c r="D12" s="230"/>
      <c r="E12" s="230"/>
      <c r="F12" s="390">
        <v>12201526</v>
      </c>
      <c r="G12" s="390">
        <v>5269838</v>
      </c>
      <c r="H12" s="390">
        <v>5045400</v>
      </c>
    </row>
    <row r="13" spans="1:8" ht="15.75">
      <c r="A13" s="401" t="s">
        <v>142</v>
      </c>
      <c r="B13" s="400"/>
      <c r="C13" s="400"/>
      <c r="D13" s="400"/>
      <c r="E13" s="402"/>
      <c r="F13" s="391"/>
      <c r="G13" s="391"/>
      <c r="H13" s="391"/>
    </row>
    <row r="14" spans="1:8" ht="15.75">
      <c r="A14" s="403" t="s">
        <v>143</v>
      </c>
      <c r="B14" s="404"/>
      <c r="C14" s="404"/>
      <c r="D14" s="404"/>
      <c r="E14" s="404"/>
      <c r="F14" s="391"/>
      <c r="G14" s="391"/>
      <c r="H14" s="391"/>
    </row>
    <row r="15" spans="1:8" ht="15.75">
      <c r="A15" s="401" t="s">
        <v>144</v>
      </c>
      <c r="B15" s="400"/>
      <c r="C15" s="400"/>
      <c r="D15" s="400"/>
      <c r="E15" s="400"/>
      <c r="F15" s="233">
        <f>+F9-F12</f>
        <v>0</v>
      </c>
      <c r="G15" s="233">
        <f>+G9-G12</f>
        <v>0</v>
      </c>
      <c r="H15" s="233">
        <f>+H9-H12</f>
        <v>0</v>
      </c>
    </row>
    <row r="16" spans="1:8" ht="18">
      <c r="A16" s="405"/>
      <c r="B16" s="406"/>
      <c r="C16" s="406"/>
      <c r="D16" s="406"/>
      <c r="E16" s="406"/>
      <c r="F16" s="407"/>
      <c r="G16" s="407"/>
      <c r="H16" s="407"/>
    </row>
    <row r="17" spans="1:8" ht="39">
      <c r="A17" s="224"/>
      <c r="B17" s="225"/>
      <c r="C17" s="225"/>
      <c r="D17" s="226"/>
      <c r="E17" s="227"/>
      <c r="F17" s="228" t="s">
        <v>151</v>
      </c>
      <c r="G17" s="228" t="s">
        <v>152</v>
      </c>
      <c r="H17" s="229" t="s">
        <v>153</v>
      </c>
    </row>
    <row r="18" spans="1:8" ht="15.75">
      <c r="A18" s="408" t="s">
        <v>145</v>
      </c>
      <c r="B18" s="409"/>
      <c r="C18" s="409"/>
      <c r="D18" s="409"/>
      <c r="E18" s="410"/>
      <c r="F18" s="235">
        <v>0</v>
      </c>
      <c r="G18" s="235">
        <v>0</v>
      </c>
      <c r="H18" s="233">
        <v>0</v>
      </c>
    </row>
    <row r="19" spans="1:8" ht="18">
      <c r="A19" s="411"/>
      <c r="B19" s="406"/>
      <c r="C19" s="406"/>
      <c r="D19" s="406"/>
      <c r="E19" s="406"/>
      <c r="F19" s="407"/>
      <c r="G19" s="407"/>
      <c r="H19" s="407"/>
    </row>
    <row r="20" spans="1:8" ht="39">
      <c r="A20" s="224"/>
      <c r="B20" s="225"/>
      <c r="C20" s="225"/>
      <c r="D20" s="226"/>
      <c r="E20" s="227"/>
      <c r="F20" s="228" t="s">
        <v>151</v>
      </c>
      <c r="G20" s="228" t="s">
        <v>152</v>
      </c>
      <c r="H20" s="229" t="s">
        <v>153</v>
      </c>
    </row>
    <row r="21" spans="1:8" ht="15.75">
      <c r="A21" s="399" t="s">
        <v>146</v>
      </c>
      <c r="B21" s="400"/>
      <c r="C21" s="400"/>
      <c r="D21" s="400"/>
      <c r="E21" s="400"/>
      <c r="F21" s="231"/>
      <c r="G21" s="231"/>
      <c r="H21" s="231"/>
    </row>
    <row r="22" spans="1:8" ht="15.75">
      <c r="A22" s="399" t="s">
        <v>147</v>
      </c>
      <c r="B22" s="400"/>
      <c r="C22" s="400"/>
      <c r="D22" s="400"/>
      <c r="E22" s="400"/>
      <c r="F22" s="231"/>
      <c r="G22" s="231"/>
      <c r="H22" s="231"/>
    </row>
    <row r="23" spans="1:8" ht="15.75">
      <c r="A23" s="401" t="s">
        <v>148</v>
      </c>
      <c r="B23" s="400"/>
      <c r="C23" s="400"/>
      <c r="D23" s="400"/>
      <c r="E23" s="400"/>
      <c r="F23" s="231"/>
      <c r="G23" s="231"/>
      <c r="H23" s="231"/>
    </row>
    <row r="24" spans="1:8" ht="18">
      <c r="A24" s="236"/>
      <c r="B24" s="237"/>
      <c r="C24" s="234"/>
      <c r="D24" s="238"/>
      <c r="E24" s="237"/>
      <c r="F24" s="239"/>
      <c r="G24" s="239"/>
      <c r="H24" s="239"/>
    </row>
    <row r="25" spans="1:8" ht="15.75">
      <c r="A25" s="401" t="s">
        <v>149</v>
      </c>
      <c r="B25" s="400"/>
      <c r="C25" s="400"/>
      <c r="D25" s="400"/>
      <c r="E25" s="400"/>
      <c r="F25" s="231">
        <f>SUM(F15,F18,F23)</f>
        <v>0</v>
      </c>
      <c r="G25" s="231">
        <f>SUM(G15,G18,G23)</f>
        <v>0</v>
      </c>
      <c r="H25" s="231">
        <f>SUM(H15,H18,H23)</f>
        <v>0</v>
      </c>
    </row>
    <row r="26" spans="1:8" ht="18">
      <c r="A26" s="240"/>
      <c r="B26" s="223"/>
      <c r="C26" s="223"/>
      <c r="D26" s="223"/>
      <c r="E26" s="223"/>
      <c r="F26" s="241"/>
      <c r="G26" s="241"/>
      <c r="H26" s="241"/>
    </row>
    <row r="27" spans="1:8" ht="12.75">
      <c r="A27" s="221"/>
      <c r="B27" s="221"/>
      <c r="C27" s="221"/>
      <c r="D27" s="242"/>
      <c r="E27" s="221"/>
      <c r="F27" s="221"/>
      <c r="G27" s="221"/>
      <c r="H27" s="221"/>
    </row>
    <row r="28" spans="1:8" ht="12.75">
      <c r="A28" s="221"/>
      <c r="B28" s="221"/>
      <c r="C28" s="221"/>
      <c r="D28" s="242"/>
      <c r="E28" s="221"/>
      <c r="F28" s="221"/>
      <c r="G28" s="221"/>
      <c r="H28" s="221"/>
    </row>
  </sheetData>
  <sheetProtection/>
  <mergeCells count="16">
    <mergeCell ref="A4:H4"/>
    <mergeCell ref="A5:H5"/>
    <mergeCell ref="A6:H6"/>
    <mergeCell ref="A9:E9"/>
    <mergeCell ref="A10:E10"/>
    <mergeCell ref="A11:E11"/>
    <mergeCell ref="A21:E21"/>
    <mergeCell ref="A22:E22"/>
    <mergeCell ref="A23:E23"/>
    <mergeCell ref="A25:E25"/>
    <mergeCell ref="A13:E13"/>
    <mergeCell ref="A14:E14"/>
    <mergeCell ref="A15:E15"/>
    <mergeCell ref="A16:H16"/>
    <mergeCell ref="A18:E18"/>
    <mergeCell ref="A19:H1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1"/>
  <sheetViews>
    <sheetView zoomScale="68" zoomScaleNormal="68" zoomScalePageLayoutView="0" workbookViewId="0" topLeftCell="A10">
      <selection activeCell="C34" sqref="C34"/>
    </sheetView>
  </sheetViews>
  <sheetFormatPr defaultColWidth="9.140625" defaultRowHeight="12.75"/>
  <cols>
    <col min="1" max="1" width="10.8515625" style="188" customWidth="1"/>
    <col min="2" max="2" width="53.421875" style="185" customWidth="1"/>
    <col min="3" max="3" width="16.421875" style="186" customWidth="1"/>
    <col min="4" max="4" width="12.7109375" style="186" customWidth="1"/>
    <col min="5" max="5" width="12.7109375" style="187" customWidth="1"/>
    <col min="6" max="6" width="12.7109375" style="186" customWidth="1"/>
    <col min="7" max="10" width="11.7109375" style="186" customWidth="1"/>
    <col min="11" max="12" width="16.7109375" style="186" customWidth="1"/>
    <col min="13" max="13" width="9.57421875" style="84" bestFit="1" customWidth="1"/>
    <col min="14" max="15" width="9.140625" style="84" customWidth="1"/>
    <col min="16" max="16" width="11.57421875" style="84" bestFit="1" customWidth="1"/>
    <col min="17" max="16384" width="9.140625" style="84" customWidth="1"/>
  </cols>
  <sheetData>
    <row r="2" spans="1:12" s="39" customFormat="1" ht="18">
      <c r="A2" s="37" t="s">
        <v>78</v>
      </c>
      <c r="B2" s="500" t="s">
        <v>79</v>
      </c>
      <c r="C2" s="500"/>
      <c r="D2" s="500"/>
      <c r="E2" s="500"/>
      <c r="F2" s="500"/>
      <c r="G2" s="500"/>
      <c r="H2" s="38"/>
      <c r="I2" s="38"/>
      <c r="J2" s="38"/>
      <c r="K2" s="38"/>
      <c r="L2" s="38"/>
    </row>
    <row r="4" spans="1:12" s="42" customFormat="1" ht="12.75">
      <c r="A4" s="40"/>
      <c r="B4" s="40"/>
      <c r="C4" s="40"/>
      <c r="D4" s="40"/>
      <c r="E4" s="40"/>
      <c r="F4" s="40"/>
      <c r="G4" s="40"/>
      <c r="H4" s="41" t="s">
        <v>80</v>
      </c>
      <c r="I4" s="40"/>
      <c r="J4" s="40"/>
      <c r="K4" s="40"/>
      <c r="L4" s="40"/>
    </row>
    <row r="5" spans="1:12" s="42" customFormat="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44" customFormat="1" ht="20.25">
      <c r="A6" s="439" t="s">
        <v>170</v>
      </c>
      <c r="B6" s="439"/>
      <c r="C6" s="439"/>
      <c r="D6" s="439"/>
      <c r="E6" s="439"/>
      <c r="F6" s="439"/>
      <c r="G6" s="439"/>
      <c r="H6" s="439"/>
      <c r="I6" s="43"/>
      <c r="J6" s="43"/>
      <c r="K6" s="43"/>
      <c r="L6" s="43"/>
    </row>
    <row r="7" spans="1:12" s="44" customFormat="1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44" customFormat="1" ht="15.75" thickBot="1">
      <c r="A8" s="43"/>
      <c r="B8" s="43"/>
      <c r="C8" s="43"/>
      <c r="D8" s="43"/>
      <c r="E8" s="43"/>
      <c r="F8" s="43"/>
      <c r="G8" s="43"/>
      <c r="H8" s="45" t="s">
        <v>81</v>
      </c>
      <c r="I8" s="45"/>
      <c r="J8" s="45"/>
      <c r="K8" s="43"/>
      <c r="L8" s="43"/>
    </row>
    <row r="9" spans="1:12" s="44" customFormat="1" ht="18.75" thickBot="1">
      <c r="A9" s="444" t="s">
        <v>202</v>
      </c>
      <c r="B9" s="445"/>
      <c r="C9" s="445"/>
      <c r="D9" s="445"/>
      <c r="E9" s="445"/>
      <c r="F9" s="445"/>
      <c r="G9" s="445"/>
      <c r="H9" s="445"/>
      <c r="I9" s="446"/>
      <c r="J9" s="43"/>
      <c r="K9" s="43"/>
      <c r="L9" s="43"/>
    </row>
    <row r="10" spans="1:12" s="44" customFormat="1" ht="15.75" customHeight="1" thickTop="1">
      <c r="A10" s="423" t="s">
        <v>82</v>
      </c>
      <c r="B10" s="424"/>
      <c r="C10" s="513" t="s">
        <v>83</v>
      </c>
      <c r="D10" s="499" t="s">
        <v>84</v>
      </c>
      <c r="E10" s="442" t="s">
        <v>85</v>
      </c>
      <c r="F10" s="442" t="s">
        <v>86</v>
      </c>
      <c r="G10" s="495" t="s">
        <v>87</v>
      </c>
      <c r="H10" s="440" t="s">
        <v>88</v>
      </c>
      <c r="I10" s="497" t="s">
        <v>89</v>
      </c>
      <c r="J10" s="43"/>
      <c r="K10" s="43"/>
      <c r="L10" s="43"/>
    </row>
    <row r="11" spans="1:12" s="44" customFormat="1" ht="73.5" customHeight="1" thickBot="1">
      <c r="A11" s="425"/>
      <c r="B11" s="426"/>
      <c r="C11" s="492"/>
      <c r="D11" s="494"/>
      <c r="E11" s="443"/>
      <c r="F11" s="443"/>
      <c r="G11" s="496"/>
      <c r="H11" s="441"/>
      <c r="I11" s="498"/>
      <c r="J11" s="43"/>
      <c r="K11" s="43"/>
      <c r="L11" s="43"/>
    </row>
    <row r="12" spans="1:12" s="52" customFormat="1" ht="15.75">
      <c r="A12" s="266">
        <v>102017</v>
      </c>
      <c r="B12" s="267" t="s">
        <v>17</v>
      </c>
      <c r="C12" s="46">
        <v>3711400</v>
      </c>
      <c r="D12" s="47"/>
      <c r="E12" s="48"/>
      <c r="F12" s="48"/>
      <c r="G12" s="48"/>
      <c r="H12" s="49"/>
      <c r="I12" s="50"/>
      <c r="J12" s="51"/>
      <c r="K12" s="51"/>
      <c r="L12" s="51"/>
    </row>
    <row r="13" spans="1:12" s="44" customFormat="1" ht="15.75">
      <c r="A13" s="268">
        <v>102018</v>
      </c>
      <c r="B13" s="267" t="s">
        <v>183</v>
      </c>
      <c r="C13" s="53">
        <v>15000</v>
      </c>
      <c r="D13" s="54"/>
      <c r="E13" s="54"/>
      <c r="F13" s="54"/>
      <c r="G13" s="54"/>
      <c r="H13" s="54"/>
      <c r="I13" s="55"/>
      <c r="J13" s="43"/>
      <c r="K13" s="43"/>
      <c r="L13" s="43"/>
    </row>
    <row r="14" spans="1:12" s="44" customFormat="1" ht="15.75">
      <c r="A14" s="268">
        <v>102019</v>
      </c>
      <c r="B14" s="267" t="s">
        <v>50</v>
      </c>
      <c r="C14" s="53">
        <v>50000</v>
      </c>
      <c r="D14" s="54"/>
      <c r="E14" s="54"/>
      <c r="F14" s="54"/>
      <c r="G14" s="54"/>
      <c r="H14" s="54"/>
      <c r="I14" s="55"/>
      <c r="J14" s="43"/>
      <c r="K14" s="43"/>
      <c r="L14" s="43"/>
    </row>
    <row r="15" spans="1:12" s="44" customFormat="1" ht="15">
      <c r="A15" s="269">
        <v>102020</v>
      </c>
      <c r="B15" s="267" t="s">
        <v>52</v>
      </c>
      <c r="C15" s="53">
        <v>2000</v>
      </c>
      <c r="D15" s="54"/>
      <c r="E15" s="54"/>
      <c r="F15" s="54"/>
      <c r="G15" s="54"/>
      <c r="H15" s="54"/>
      <c r="I15" s="55"/>
      <c r="J15" s="43"/>
      <c r="K15" s="43"/>
      <c r="L15" s="43"/>
    </row>
    <row r="16" spans="1:12" s="44" customFormat="1" ht="15">
      <c r="A16" s="269">
        <v>102024</v>
      </c>
      <c r="B16" s="267" t="s">
        <v>54</v>
      </c>
      <c r="C16" s="53">
        <v>10000</v>
      </c>
      <c r="D16" s="54"/>
      <c r="E16" s="54"/>
      <c r="F16" s="54"/>
      <c r="G16" s="54"/>
      <c r="H16" s="54"/>
      <c r="I16" s="55"/>
      <c r="J16" s="43"/>
      <c r="K16" s="43"/>
      <c r="L16" s="43"/>
    </row>
    <row r="17" spans="1:12" s="44" customFormat="1" ht="15">
      <c r="A17" s="269">
        <v>102025</v>
      </c>
      <c r="B17" s="267" t="s">
        <v>56</v>
      </c>
      <c r="C17" s="53">
        <v>50000</v>
      </c>
      <c r="D17" s="54"/>
      <c r="E17" s="54"/>
      <c r="F17" s="54"/>
      <c r="G17" s="54"/>
      <c r="H17" s="54"/>
      <c r="I17" s="55"/>
      <c r="J17" s="43"/>
      <c r="K17" s="43"/>
      <c r="L17" s="43"/>
    </row>
    <row r="18" spans="1:12" s="44" customFormat="1" ht="15">
      <c r="A18" s="270">
        <v>102027</v>
      </c>
      <c r="B18" s="271" t="s">
        <v>157</v>
      </c>
      <c r="C18" s="53">
        <v>2000</v>
      </c>
      <c r="D18" s="54"/>
      <c r="E18" s="54"/>
      <c r="F18" s="54"/>
      <c r="G18" s="54"/>
      <c r="H18" s="54"/>
      <c r="I18" s="55"/>
      <c r="J18" s="43"/>
      <c r="K18" s="43"/>
      <c r="L18" s="43"/>
    </row>
    <row r="19" spans="1:12" s="44" customFormat="1" ht="15">
      <c r="A19" s="270">
        <v>102028</v>
      </c>
      <c r="B19" s="271" t="s">
        <v>158</v>
      </c>
      <c r="C19" s="53">
        <v>2000</v>
      </c>
      <c r="D19" s="54"/>
      <c r="E19" s="54"/>
      <c r="F19" s="54"/>
      <c r="G19" s="54"/>
      <c r="H19" s="54"/>
      <c r="I19" s="55"/>
      <c r="J19" s="43"/>
      <c r="K19" s="43"/>
      <c r="L19" s="43"/>
    </row>
    <row r="20" spans="1:12" s="44" customFormat="1" ht="15.75">
      <c r="A20" s="270">
        <v>102030</v>
      </c>
      <c r="B20" s="271" t="s">
        <v>161</v>
      </c>
      <c r="C20" s="53">
        <v>50000</v>
      </c>
      <c r="D20" s="54"/>
      <c r="E20" s="54"/>
      <c r="F20" s="54"/>
      <c r="G20" s="54"/>
      <c r="H20" s="54"/>
      <c r="I20" s="55"/>
      <c r="J20" s="351"/>
      <c r="K20" s="43"/>
      <c r="L20" s="43"/>
    </row>
    <row r="21" spans="1:12" s="44" customFormat="1" ht="15">
      <c r="A21" s="270">
        <v>105007</v>
      </c>
      <c r="B21" s="271" t="s">
        <v>187</v>
      </c>
      <c r="C21" s="53">
        <v>0</v>
      </c>
      <c r="D21" s="54"/>
      <c r="E21" s="54"/>
      <c r="F21" s="359">
        <v>890000</v>
      </c>
      <c r="G21" s="54"/>
      <c r="H21" s="54"/>
      <c r="I21" s="55"/>
      <c r="J21" s="43"/>
      <c r="K21" s="43"/>
      <c r="L21" s="43"/>
    </row>
    <row r="22" spans="1:12" s="44" customFormat="1" ht="15">
      <c r="A22" s="269">
        <v>105008</v>
      </c>
      <c r="B22" s="267" t="s">
        <v>188</v>
      </c>
      <c r="C22" s="53">
        <v>0</v>
      </c>
      <c r="D22" s="54"/>
      <c r="E22" s="54"/>
      <c r="F22" s="359">
        <v>3983000</v>
      </c>
      <c r="G22" s="54"/>
      <c r="H22" s="54"/>
      <c r="I22" s="55"/>
      <c r="J22" s="43"/>
      <c r="K22" s="43"/>
      <c r="L22" s="43"/>
    </row>
    <row r="23" spans="1:12" s="44" customFormat="1" ht="15">
      <c r="A23" s="269">
        <v>105009</v>
      </c>
      <c r="B23" s="267" t="s">
        <v>189</v>
      </c>
      <c r="C23" s="53">
        <v>0</v>
      </c>
      <c r="D23" s="54"/>
      <c r="E23" s="54"/>
      <c r="F23" s="359">
        <v>300000</v>
      </c>
      <c r="G23" s="54"/>
      <c r="H23" s="54"/>
      <c r="I23" s="55"/>
      <c r="J23" s="43"/>
      <c r="K23" s="43"/>
      <c r="L23" s="43"/>
    </row>
    <row r="24" spans="1:12" s="44" customFormat="1" ht="15">
      <c r="A24" s="272">
        <v>105011</v>
      </c>
      <c r="B24" s="267" t="s">
        <v>184</v>
      </c>
      <c r="C24" s="53">
        <v>117400</v>
      </c>
      <c r="D24" s="54"/>
      <c r="E24" s="54"/>
      <c r="F24" s="359">
        <v>582000</v>
      </c>
      <c r="G24" s="54"/>
      <c r="H24" s="54"/>
      <c r="I24" s="55"/>
      <c r="J24" s="43"/>
      <c r="K24" s="43"/>
      <c r="L24" s="43"/>
    </row>
    <row r="25" spans="1:12" s="44" customFormat="1" ht="15">
      <c r="A25" s="272">
        <v>105012</v>
      </c>
      <c r="B25" s="267" t="s">
        <v>185</v>
      </c>
      <c r="C25" s="53">
        <v>212900</v>
      </c>
      <c r="D25" s="54"/>
      <c r="E25" s="58"/>
      <c r="F25" s="58"/>
      <c r="G25" s="58"/>
      <c r="H25" s="58"/>
      <c r="I25" s="59"/>
      <c r="J25" s="43"/>
      <c r="K25" s="43"/>
      <c r="L25" s="43"/>
    </row>
    <row r="26" spans="1:12" s="44" customFormat="1" ht="15">
      <c r="A26" s="273">
        <v>105013</v>
      </c>
      <c r="B26" s="267" t="s">
        <v>186</v>
      </c>
      <c r="C26" s="53">
        <v>104800</v>
      </c>
      <c r="D26" s="54"/>
      <c r="E26" s="58"/>
      <c r="F26" s="342">
        <v>515006</v>
      </c>
      <c r="G26" s="58"/>
      <c r="H26" s="58"/>
      <c r="I26" s="59"/>
      <c r="J26" s="43"/>
      <c r="K26" s="43"/>
      <c r="L26" s="43"/>
    </row>
    <row r="27" spans="1:12" s="44" customFormat="1" ht="15">
      <c r="A27" s="273">
        <v>105014</v>
      </c>
      <c r="B27" s="274" t="s">
        <v>190</v>
      </c>
      <c r="C27" s="53">
        <v>0</v>
      </c>
      <c r="D27" s="54"/>
      <c r="E27" s="58"/>
      <c r="F27" s="342">
        <v>390000</v>
      </c>
      <c r="G27" s="58"/>
      <c r="H27" s="58"/>
      <c r="I27" s="59"/>
      <c r="J27" s="43"/>
      <c r="K27" s="43"/>
      <c r="L27" s="43"/>
    </row>
    <row r="28" spans="1:12" s="44" customFormat="1" ht="15">
      <c r="A28" s="273">
        <v>105015</v>
      </c>
      <c r="B28" s="274" t="s">
        <v>191</v>
      </c>
      <c r="C28" s="53">
        <v>238900</v>
      </c>
      <c r="D28" s="54"/>
      <c r="E28" s="58"/>
      <c r="F28" s="342">
        <v>321720</v>
      </c>
      <c r="G28" s="58"/>
      <c r="H28" s="58"/>
      <c r="I28" s="59"/>
      <c r="J28" s="43"/>
      <c r="K28" s="43"/>
      <c r="L28" s="43"/>
    </row>
    <row r="29" spans="1:12" s="44" customFormat="1" ht="15">
      <c r="A29" s="273">
        <v>105016</v>
      </c>
      <c r="B29" s="274" t="s">
        <v>178</v>
      </c>
      <c r="C29" s="53">
        <v>134200</v>
      </c>
      <c r="D29" s="54"/>
      <c r="E29" s="58"/>
      <c r="F29" s="342">
        <v>152000</v>
      </c>
      <c r="G29" s="58"/>
      <c r="H29" s="58"/>
      <c r="I29" s="59"/>
      <c r="J29" s="43"/>
      <c r="K29" s="43"/>
      <c r="L29" s="43"/>
    </row>
    <row r="30" spans="1:12" s="44" customFormat="1" ht="15">
      <c r="A30" s="273">
        <v>107007</v>
      </c>
      <c r="B30" s="274" t="s">
        <v>193</v>
      </c>
      <c r="C30" s="53">
        <v>85300</v>
      </c>
      <c r="D30" s="54"/>
      <c r="E30" s="58"/>
      <c r="F30" s="58"/>
      <c r="G30" s="58"/>
      <c r="H30" s="58"/>
      <c r="I30" s="59"/>
      <c r="J30" s="43"/>
      <c r="K30" s="43"/>
      <c r="L30" s="43"/>
    </row>
    <row r="31" spans="1:12" s="44" customFormat="1" ht="15">
      <c r="A31" s="273">
        <v>107009</v>
      </c>
      <c r="B31" s="274" t="s">
        <v>194</v>
      </c>
      <c r="C31" s="53">
        <v>103300</v>
      </c>
      <c r="D31" s="54"/>
      <c r="E31" s="58"/>
      <c r="F31" s="58"/>
      <c r="G31" s="58"/>
      <c r="H31" s="58"/>
      <c r="I31" s="59"/>
      <c r="J31" s="43"/>
      <c r="K31" s="43"/>
      <c r="L31" s="43"/>
    </row>
    <row r="32" spans="1:12" s="44" customFormat="1" ht="15">
      <c r="A32" s="273">
        <v>107010</v>
      </c>
      <c r="B32" s="274" t="s">
        <v>195</v>
      </c>
      <c r="C32" s="53">
        <v>107000</v>
      </c>
      <c r="D32" s="54"/>
      <c r="E32" s="58"/>
      <c r="F32" s="58"/>
      <c r="G32" s="58"/>
      <c r="H32" s="58"/>
      <c r="I32" s="59"/>
      <c r="J32" s="43"/>
      <c r="K32" s="43"/>
      <c r="L32" s="43"/>
    </row>
    <row r="33" spans="1:12" s="44" customFormat="1" ht="15.75" thickBot="1">
      <c r="A33" s="273">
        <v>107011</v>
      </c>
      <c r="B33" s="274" t="s">
        <v>196</v>
      </c>
      <c r="C33" s="53">
        <v>71600</v>
      </c>
      <c r="D33" s="54"/>
      <c r="E33" s="60"/>
      <c r="F33" s="60"/>
      <c r="G33" s="60"/>
      <c r="H33" s="60"/>
      <c r="I33" s="61"/>
      <c r="J33" s="43"/>
      <c r="K33" s="43"/>
      <c r="L33" s="43"/>
    </row>
    <row r="34" spans="1:12" s="44" customFormat="1" ht="16.5" thickBot="1">
      <c r="A34" s="450" t="s">
        <v>90</v>
      </c>
      <c r="B34" s="451"/>
      <c r="C34" s="62">
        <f>SUM(C12:C33)</f>
        <v>5067800</v>
      </c>
      <c r="D34" s="62">
        <f aca="true" t="shared" si="0" ref="D34:I34">SUM(D12:D33)</f>
        <v>0</v>
      </c>
      <c r="E34" s="62">
        <f t="shared" si="0"/>
        <v>0</v>
      </c>
      <c r="F34" s="62">
        <f t="shared" si="0"/>
        <v>7133726</v>
      </c>
      <c r="G34" s="62">
        <f t="shared" si="0"/>
        <v>0</v>
      </c>
      <c r="H34" s="62">
        <f t="shared" si="0"/>
        <v>0</v>
      </c>
      <c r="I34" s="62">
        <f t="shared" si="0"/>
        <v>0</v>
      </c>
      <c r="J34" s="43"/>
      <c r="K34" s="43"/>
      <c r="L34" s="43"/>
    </row>
    <row r="35" spans="1:12" s="44" customFormat="1" ht="16.5" thickBot="1">
      <c r="A35" s="450" t="s">
        <v>171</v>
      </c>
      <c r="B35" s="451"/>
      <c r="C35" s="504">
        <f>SUM(C34:I34)</f>
        <v>12201526</v>
      </c>
      <c r="D35" s="505"/>
      <c r="E35" s="505"/>
      <c r="F35" s="505"/>
      <c r="G35" s="505"/>
      <c r="H35" s="505"/>
      <c r="I35" s="506"/>
      <c r="J35" s="43"/>
      <c r="K35" s="43"/>
      <c r="L35" s="43"/>
    </row>
    <row r="36" spans="1:12" s="44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s="44" customFormat="1" ht="15" customHeight="1">
      <c r="A37" s="501" t="s">
        <v>91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</row>
    <row r="38" spans="1:12" s="44" customFormat="1" ht="17.25" customHeight="1">
      <c r="A38" s="501"/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</row>
    <row r="39" spans="1:12" s="42" customFormat="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s="39" customFormat="1" ht="18">
      <c r="A40" s="37" t="s">
        <v>78</v>
      </c>
      <c r="B40" s="500" t="str">
        <f>+B2</f>
        <v>JU RERA </v>
      </c>
      <c r="C40" s="500"/>
      <c r="D40" s="500"/>
      <c r="E40" s="500"/>
      <c r="F40" s="500"/>
      <c r="G40" s="500"/>
      <c r="H40" s="38"/>
      <c r="I40" s="38"/>
      <c r="J40" s="38"/>
      <c r="K40" s="38"/>
      <c r="L40" s="38"/>
    </row>
    <row r="41" spans="1:12" s="42" customFormat="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42" customFormat="1" ht="20.25">
      <c r="A42" s="439" t="s">
        <v>172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</row>
    <row r="43" spans="1:12" s="42" customFormat="1" ht="15.75">
      <c r="A43" s="489"/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</row>
    <row r="44" spans="1:12" s="42" customFormat="1" ht="13.5" thickBo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6" s="42" customFormat="1" ht="16.5" customHeight="1" thickBot="1">
      <c r="A45" s="457" t="s">
        <v>92</v>
      </c>
      <c r="B45" s="458"/>
      <c r="C45" s="430" t="s">
        <v>120</v>
      </c>
      <c r="D45" s="431"/>
      <c r="E45" s="431"/>
      <c r="F45" s="431"/>
      <c r="G45" s="431"/>
      <c r="H45" s="431"/>
      <c r="I45" s="432"/>
      <c r="J45" s="430" t="s">
        <v>173</v>
      </c>
      <c r="K45" s="431"/>
      <c r="L45" s="431"/>
      <c r="M45" s="431"/>
      <c r="N45" s="431"/>
      <c r="O45" s="431"/>
      <c r="P45" s="432"/>
    </row>
    <row r="46" spans="1:16" s="42" customFormat="1" ht="55.5" customHeight="1">
      <c r="A46" s="459"/>
      <c r="B46" s="460"/>
      <c r="C46" s="491" t="s">
        <v>83</v>
      </c>
      <c r="D46" s="493" t="s">
        <v>84</v>
      </c>
      <c r="E46" s="442" t="s">
        <v>85</v>
      </c>
      <c r="F46" s="442" t="s">
        <v>86</v>
      </c>
      <c r="G46" s="495" t="s">
        <v>87</v>
      </c>
      <c r="H46" s="440" t="s">
        <v>88</v>
      </c>
      <c r="I46" s="507" t="s">
        <v>89</v>
      </c>
      <c r="J46" s="513" t="s">
        <v>83</v>
      </c>
      <c r="K46" s="499" t="s">
        <v>84</v>
      </c>
      <c r="L46" s="442" t="s">
        <v>85</v>
      </c>
      <c r="M46" s="442" t="s">
        <v>86</v>
      </c>
      <c r="N46" s="495" t="s">
        <v>87</v>
      </c>
      <c r="O46" s="440" t="s">
        <v>88</v>
      </c>
      <c r="P46" s="497" t="s">
        <v>89</v>
      </c>
    </row>
    <row r="47" spans="1:16" s="42" customFormat="1" ht="67.5" customHeight="1" thickBot="1">
      <c r="A47" s="461"/>
      <c r="B47" s="462"/>
      <c r="C47" s="492"/>
      <c r="D47" s="494"/>
      <c r="E47" s="443"/>
      <c r="F47" s="443"/>
      <c r="G47" s="496"/>
      <c r="H47" s="441"/>
      <c r="I47" s="498"/>
      <c r="J47" s="492"/>
      <c r="K47" s="494"/>
      <c r="L47" s="443"/>
      <c r="M47" s="443"/>
      <c r="N47" s="496"/>
      <c r="O47" s="441"/>
      <c r="P47" s="498"/>
    </row>
    <row r="48" spans="1:16" s="42" customFormat="1" ht="15">
      <c r="A48" s="266">
        <v>102017</v>
      </c>
      <c r="B48" s="267" t="s">
        <v>17</v>
      </c>
      <c r="C48" s="276">
        <v>4233500</v>
      </c>
      <c r="D48" s="63"/>
      <c r="E48" s="63"/>
      <c r="F48" s="63"/>
      <c r="G48" s="64"/>
      <c r="H48" s="64"/>
      <c r="I48" s="65"/>
      <c r="J48" s="276">
        <v>4332200</v>
      </c>
      <c r="K48" s="63"/>
      <c r="L48" s="63"/>
      <c r="M48" s="63"/>
      <c r="N48" s="64"/>
      <c r="O48" s="64"/>
      <c r="P48" s="65"/>
    </row>
    <row r="49" spans="1:16" s="42" customFormat="1" ht="15">
      <c r="A49" s="268">
        <v>102018</v>
      </c>
      <c r="B49" s="267" t="s">
        <v>183</v>
      </c>
      <c r="C49" s="277">
        <v>30000</v>
      </c>
      <c r="D49" s="66"/>
      <c r="E49" s="66"/>
      <c r="F49" s="66"/>
      <c r="G49" s="67"/>
      <c r="H49" s="67"/>
      <c r="I49" s="68"/>
      <c r="J49" s="277">
        <v>35000</v>
      </c>
      <c r="K49" s="66"/>
      <c r="L49" s="66"/>
      <c r="M49" s="66"/>
      <c r="N49" s="67"/>
      <c r="O49" s="67"/>
      <c r="P49" s="68"/>
    </row>
    <row r="50" spans="1:16" s="42" customFormat="1" ht="15">
      <c r="A50" s="268">
        <v>102019</v>
      </c>
      <c r="B50" s="267" t="s">
        <v>50</v>
      </c>
      <c r="C50" s="277">
        <v>80000</v>
      </c>
      <c r="D50" s="66"/>
      <c r="E50" s="66"/>
      <c r="F50" s="66"/>
      <c r="G50" s="67"/>
      <c r="H50" s="67"/>
      <c r="I50" s="68"/>
      <c r="J50" s="277">
        <v>80000</v>
      </c>
      <c r="K50" s="66"/>
      <c r="L50" s="66"/>
      <c r="M50" s="66"/>
      <c r="N50" s="67"/>
      <c r="O50" s="67"/>
      <c r="P50" s="68"/>
    </row>
    <row r="51" spans="1:16" s="42" customFormat="1" ht="12.75">
      <c r="A51" s="269">
        <v>102020</v>
      </c>
      <c r="B51" s="267" t="s">
        <v>52</v>
      </c>
      <c r="C51" s="277">
        <v>70000</v>
      </c>
      <c r="D51" s="66"/>
      <c r="E51" s="66"/>
      <c r="F51" s="66"/>
      <c r="G51" s="67"/>
      <c r="H51" s="67"/>
      <c r="I51" s="68"/>
      <c r="J51" s="277">
        <v>70000</v>
      </c>
      <c r="K51" s="66"/>
      <c r="L51" s="66"/>
      <c r="M51" s="66"/>
      <c r="N51" s="67"/>
      <c r="O51" s="67"/>
      <c r="P51" s="68"/>
    </row>
    <row r="52" spans="1:16" s="42" customFormat="1" ht="12.75">
      <c r="A52" s="269">
        <v>102024</v>
      </c>
      <c r="B52" s="267" t="s">
        <v>54</v>
      </c>
      <c r="C52" s="277">
        <v>50000</v>
      </c>
      <c r="D52" s="66"/>
      <c r="E52" s="66"/>
      <c r="F52" s="66"/>
      <c r="G52" s="67"/>
      <c r="H52" s="67"/>
      <c r="I52" s="68"/>
      <c r="J52" s="277">
        <v>50000</v>
      </c>
      <c r="K52" s="66"/>
      <c r="L52" s="66"/>
      <c r="M52" s="66"/>
      <c r="N52" s="67"/>
      <c r="O52" s="67"/>
      <c r="P52" s="68"/>
    </row>
    <row r="53" spans="1:16" s="42" customFormat="1" ht="12.75">
      <c r="A53" s="269">
        <v>102025</v>
      </c>
      <c r="B53" s="267" t="s">
        <v>56</v>
      </c>
      <c r="C53" s="277">
        <v>50000</v>
      </c>
      <c r="D53" s="66"/>
      <c r="E53" s="66"/>
      <c r="F53" s="66"/>
      <c r="G53" s="67"/>
      <c r="H53" s="67"/>
      <c r="I53" s="68"/>
      <c r="J53" s="277">
        <v>50000</v>
      </c>
      <c r="K53" s="66"/>
      <c r="L53" s="66"/>
      <c r="M53" s="66"/>
      <c r="N53" s="67"/>
      <c r="O53" s="67"/>
      <c r="P53" s="68"/>
    </row>
    <row r="54" spans="1:16" s="42" customFormat="1" ht="12.75">
      <c r="A54" s="270">
        <v>102027</v>
      </c>
      <c r="B54" s="271" t="s">
        <v>157</v>
      </c>
      <c r="C54" s="277">
        <v>20000</v>
      </c>
      <c r="D54" s="70"/>
      <c r="E54" s="70"/>
      <c r="F54" s="70"/>
      <c r="G54" s="71"/>
      <c r="H54" s="71"/>
      <c r="I54" s="72"/>
      <c r="J54" s="277">
        <v>15000</v>
      </c>
      <c r="K54" s="70"/>
      <c r="L54" s="70"/>
      <c r="M54" s="70"/>
      <c r="N54" s="71"/>
      <c r="O54" s="71"/>
      <c r="P54" s="72"/>
    </row>
    <row r="55" spans="1:16" s="42" customFormat="1" ht="12.75">
      <c r="A55" s="270">
        <v>102028</v>
      </c>
      <c r="B55" s="271" t="s">
        <v>158</v>
      </c>
      <c r="C55" s="277">
        <v>20000</v>
      </c>
      <c r="D55" s="70"/>
      <c r="E55" s="70"/>
      <c r="F55" s="70"/>
      <c r="G55" s="71"/>
      <c r="H55" s="71"/>
      <c r="I55" s="72"/>
      <c r="J55" s="277">
        <v>15000</v>
      </c>
      <c r="K55" s="70"/>
      <c r="L55" s="70"/>
      <c r="M55" s="70"/>
      <c r="N55" s="71"/>
      <c r="O55" s="71"/>
      <c r="P55" s="72"/>
    </row>
    <row r="56" spans="1:16" s="42" customFormat="1" ht="12.75">
      <c r="A56" s="270">
        <v>102030</v>
      </c>
      <c r="B56" s="271" t="s">
        <v>161</v>
      </c>
      <c r="C56" s="277">
        <v>100000</v>
      </c>
      <c r="D56" s="70"/>
      <c r="E56" s="70"/>
      <c r="F56" s="70"/>
      <c r="G56" s="71"/>
      <c r="H56" s="71"/>
      <c r="I56" s="72"/>
      <c r="J56" s="277">
        <v>100000</v>
      </c>
      <c r="K56" s="70"/>
      <c r="L56" s="70"/>
      <c r="M56" s="70"/>
      <c r="N56" s="71"/>
      <c r="O56" s="71"/>
      <c r="P56" s="72"/>
    </row>
    <row r="57" spans="1:16" s="42" customFormat="1" ht="12.75">
      <c r="A57" s="273">
        <v>105015</v>
      </c>
      <c r="B57" s="274" t="s">
        <v>191</v>
      </c>
      <c r="C57" s="277">
        <v>0</v>
      </c>
      <c r="D57" s="70"/>
      <c r="E57" s="70"/>
      <c r="F57" s="70">
        <v>224438</v>
      </c>
      <c r="G57" s="71"/>
      <c r="H57" s="71"/>
      <c r="I57" s="72"/>
      <c r="J57" s="277">
        <v>0</v>
      </c>
      <c r="K57" s="70"/>
      <c r="L57" s="70"/>
      <c r="M57" s="70"/>
      <c r="N57" s="71"/>
      <c r="O57" s="71"/>
      <c r="P57" s="72"/>
    </row>
    <row r="58" spans="1:16" s="42" customFormat="1" ht="12.75">
      <c r="A58" s="273">
        <v>105016</v>
      </c>
      <c r="B58" s="274" t="s">
        <v>178</v>
      </c>
      <c r="C58" s="277">
        <v>137200</v>
      </c>
      <c r="D58" s="70"/>
      <c r="E58" s="70"/>
      <c r="F58" s="343">
        <v>152000</v>
      </c>
      <c r="G58" s="71"/>
      <c r="H58" s="71"/>
      <c r="I58" s="72"/>
      <c r="J58" s="277">
        <v>146200</v>
      </c>
      <c r="K58" s="70"/>
      <c r="L58" s="70"/>
      <c r="M58" s="343">
        <v>152000</v>
      </c>
      <c r="N58" s="71"/>
      <c r="O58" s="71"/>
      <c r="P58" s="72"/>
    </row>
    <row r="59" spans="1:16" s="42" customFormat="1" ht="12.75">
      <c r="A59" s="273">
        <v>107009</v>
      </c>
      <c r="B59" s="274" t="s">
        <v>194</v>
      </c>
      <c r="C59" s="277">
        <v>102700</v>
      </c>
      <c r="D59" s="70"/>
      <c r="E59" s="70"/>
      <c r="F59" s="70"/>
      <c r="G59" s="71"/>
      <c r="H59" s="71"/>
      <c r="I59" s="72"/>
      <c r="J59" s="69"/>
      <c r="K59" s="70"/>
      <c r="L59" s="70"/>
      <c r="M59" s="70"/>
      <c r="N59" s="71"/>
      <c r="O59" s="71"/>
      <c r="P59" s="72"/>
    </row>
    <row r="60" spans="1:16" s="42" customFormat="1" ht="14.25">
      <c r="A60" s="56"/>
      <c r="B60" s="57"/>
      <c r="C60" s="69"/>
      <c r="D60" s="70"/>
      <c r="E60" s="70"/>
      <c r="F60" s="70"/>
      <c r="G60" s="71"/>
      <c r="H60" s="71"/>
      <c r="I60" s="72"/>
      <c r="J60" s="69"/>
      <c r="K60" s="70"/>
      <c r="L60" s="70"/>
      <c r="M60" s="70"/>
      <c r="N60" s="71"/>
      <c r="O60" s="71"/>
      <c r="P60" s="72"/>
    </row>
    <row r="61" spans="1:16" s="42" customFormat="1" ht="14.25">
      <c r="A61" s="56"/>
      <c r="B61" s="57"/>
      <c r="C61" s="69"/>
      <c r="D61" s="70"/>
      <c r="E61" s="70"/>
      <c r="F61" s="70"/>
      <c r="G61" s="71"/>
      <c r="H61" s="71"/>
      <c r="I61" s="72"/>
      <c r="J61" s="69"/>
      <c r="K61" s="70"/>
      <c r="L61" s="70"/>
      <c r="M61" s="70"/>
      <c r="N61" s="71"/>
      <c r="O61" s="71"/>
      <c r="P61" s="72"/>
    </row>
    <row r="62" spans="1:16" s="42" customFormat="1" ht="14.25">
      <c r="A62" s="73"/>
      <c r="B62" s="57"/>
      <c r="C62" s="69"/>
      <c r="D62" s="70"/>
      <c r="E62" s="70"/>
      <c r="F62" s="70"/>
      <c r="G62" s="71"/>
      <c r="H62" s="71"/>
      <c r="I62" s="72"/>
      <c r="J62" s="69"/>
      <c r="K62" s="70"/>
      <c r="L62" s="70"/>
      <c r="M62" s="70"/>
      <c r="N62" s="71"/>
      <c r="O62" s="71"/>
      <c r="P62" s="72"/>
    </row>
    <row r="63" spans="1:16" s="42" customFormat="1" ht="15" thickBot="1">
      <c r="A63" s="73"/>
      <c r="B63" s="57"/>
      <c r="C63" s="74"/>
      <c r="D63" s="75"/>
      <c r="E63" s="75"/>
      <c r="F63" s="75"/>
      <c r="G63" s="76"/>
      <c r="H63" s="76"/>
      <c r="I63" s="77"/>
      <c r="J63" s="74"/>
      <c r="K63" s="75"/>
      <c r="L63" s="75"/>
      <c r="M63" s="75"/>
      <c r="N63" s="76"/>
      <c r="O63" s="76"/>
      <c r="P63" s="77"/>
    </row>
    <row r="64" spans="1:16" s="42" customFormat="1" ht="13.5" thickBot="1">
      <c r="A64" s="78" t="s">
        <v>90</v>
      </c>
      <c r="B64" s="78"/>
      <c r="C64" s="79">
        <f aca="true" t="shared" si="1" ref="C64:P64">SUM(C48:C63)</f>
        <v>4893400</v>
      </c>
      <c r="D64" s="79">
        <f t="shared" si="1"/>
        <v>0</v>
      </c>
      <c r="E64" s="79">
        <f t="shared" si="1"/>
        <v>0</v>
      </c>
      <c r="F64" s="79">
        <f t="shared" si="1"/>
        <v>376438</v>
      </c>
      <c r="G64" s="79">
        <f t="shared" si="1"/>
        <v>0</v>
      </c>
      <c r="H64" s="79">
        <f t="shared" si="1"/>
        <v>0</v>
      </c>
      <c r="I64" s="79">
        <f t="shared" si="1"/>
        <v>0</v>
      </c>
      <c r="J64" s="79">
        <f t="shared" si="1"/>
        <v>4893400</v>
      </c>
      <c r="K64" s="79">
        <f t="shared" si="1"/>
        <v>0</v>
      </c>
      <c r="L64" s="79">
        <f t="shared" si="1"/>
        <v>0</v>
      </c>
      <c r="M64" s="79">
        <f t="shared" si="1"/>
        <v>152000</v>
      </c>
      <c r="N64" s="79">
        <f t="shared" si="1"/>
        <v>0</v>
      </c>
      <c r="O64" s="79">
        <f t="shared" si="1"/>
        <v>0</v>
      </c>
      <c r="P64" s="79">
        <f t="shared" si="1"/>
        <v>0</v>
      </c>
    </row>
    <row r="65" spans="1:16" s="42" customFormat="1" ht="13.5" thickBot="1">
      <c r="A65" s="80" t="s">
        <v>174</v>
      </c>
      <c r="B65" s="81"/>
      <c r="C65" s="427">
        <f>SUM(C64:I64)</f>
        <v>5269838</v>
      </c>
      <c r="D65" s="428"/>
      <c r="E65" s="428"/>
      <c r="F65" s="428"/>
      <c r="G65" s="428"/>
      <c r="H65" s="428"/>
      <c r="I65" s="429"/>
      <c r="J65" s="427">
        <f>SUM(J64:P64)</f>
        <v>5045400</v>
      </c>
      <c r="K65" s="428"/>
      <c r="L65" s="428"/>
      <c r="M65" s="428"/>
      <c r="N65" s="428"/>
      <c r="O65" s="428"/>
      <c r="P65" s="429"/>
    </row>
    <row r="66" spans="1:16" s="44" customFormat="1" ht="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3"/>
      <c r="N66" s="83"/>
      <c r="O66" s="83"/>
      <c r="P66" s="83"/>
    </row>
    <row r="67" spans="1:12" s="44" customFormat="1" ht="1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1:12" ht="24.75" customHeight="1">
      <c r="A68" s="508" t="s">
        <v>93</v>
      </c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</row>
    <row r="69" spans="1:12" ht="20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s="39" customFormat="1" ht="18">
      <c r="A70" s="86" t="s">
        <v>78</v>
      </c>
      <c r="B70" s="500" t="str">
        <f>+B2</f>
        <v>JU RERA </v>
      </c>
      <c r="C70" s="500"/>
      <c r="D70" s="500"/>
      <c r="E70" s="500"/>
      <c r="F70" s="500"/>
      <c r="G70" s="500"/>
      <c r="H70" s="87"/>
      <c r="I70" s="87"/>
      <c r="J70" s="87"/>
      <c r="K70" s="87"/>
      <c r="L70" s="87"/>
    </row>
    <row r="71" spans="1:12" ht="15" customHeight="1">
      <c r="A71" s="88"/>
      <c r="B71" s="89"/>
      <c r="C71" s="90"/>
      <c r="D71" s="90"/>
      <c r="E71" s="91"/>
      <c r="F71" s="90"/>
      <c r="G71" s="90"/>
      <c r="H71" s="90"/>
      <c r="I71" s="90"/>
      <c r="J71" s="90"/>
      <c r="K71" s="90"/>
      <c r="L71" s="90"/>
    </row>
    <row r="72" spans="1:12" ht="16.5" customHeight="1">
      <c r="A72" s="92"/>
      <c r="B72" s="90"/>
      <c r="C72" s="90"/>
      <c r="D72" s="90"/>
      <c r="E72" s="91"/>
      <c r="F72" s="90"/>
      <c r="G72" s="90"/>
      <c r="H72" s="90"/>
      <c r="I72" s="90"/>
      <c r="J72" s="90"/>
      <c r="K72" s="90"/>
      <c r="L72" s="90"/>
    </row>
    <row r="73" spans="1:12" ht="38.25" customHeight="1" thickBot="1">
      <c r="A73" s="452" t="s">
        <v>94</v>
      </c>
      <c r="B73" s="453"/>
      <c r="C73" s="454"/>
      <c r="D73" s="93" t="s">
        <v>175</v>
      </c>
      <c r="E73" s="93" t="s">
        <v>121</v>
      </c>
      <c r="F73" s="94" t="s">
        <v>176</v>
      </c>
      <c r="G73" s="90"/>
      <c r="H73" s="90"/>
      <c r="I73" s="90"/>
      <c r="J73" s="90"/>
      <c r="K73" s="90"/>
      <c r="L73" s="90"/>
    </row>
    <row r="74" spans="1:12" ht="8.25" customHeight="1" thickTop="1">
      <c r="A74" s="95"/>
      <c r="B74" s="96"/>
      <c r="C74" s="97"/>
      <c r="D74" s="98"/>
      <c r="E74" s="98"/>
      <c r="F74" s="99"/>
      <c r="G74" s="90"/>
      <c r="H74" s="90"/>
      <c r="I74" s="90"/>
      <c r="J74" s="90"/>
      <c r="K74" s="90"/>
      <c r="L74" s="90"/>
    </row>
    <row r="75" spans="1:12" ht="15">
      <c r="A75" s="478" t="s">
        <v>95</v>
      </c>
      <c r="B75" s="479"/>
      <c r="C75" s="480"/>
      <c r="D75" s="100">
        <v>5067800</v>
      </c>
      <c r="E75" s="100">
        <v>4893400</v>
      </c>
      <c r="F75" s="100">
        <v>4893400</v>
      </c>
      <c r="G75" s="90"/>
      <c r="H75" s="90"/>
      <c r="I75" s="90"/>
      <c r="J75" s="90"/>
      <c r="K75" s="90"/>
      <c r="L75" s="90"/>
    </row>
    <row r="76" spans="1:12" ht="32.25" customHeight="1">
      <c r="A76" s="447" t="s">
        <v>96</v>
      </c>
      <c r="B76" s="448"/>
      <c r="C76" s="449"/>
      <c r="D76" s="100"/>
      <c r="E76" s="101"/>
      <c r="F76" s="102"/>
      <c r="G76" s="90"/>
      <c r="H76" s="90"/>
      <c r="I76" s="90"/>
      <c r="J76" s="90"/>
      <c r="K76" s="90"/>
      <c r="L76" s="90"/>
    </row>
    <row r="77" spans="1:12" ht="15">
      <c r="A77" s="478" t="s">
        <v>85</v>
      </c>
      <c r="B77" s="479"/>
      <c r="C77" s="480"/>
      <c r="D77" s="100"/>
      <c r="E77" s="101"/>
      <c r="F77" s="102"/>
      <c r="G77" s="90"/>
      <c r="H77" s="90"/>
      <c r="I77" s="90"/>
      <c r="J77" s="90"/>
      <c r="K77" s="90"/>
      <c r="L77" s="90"/>
    </row>
    <row r="78" spans="1:12" ht="15">
      <c r="A78" s="478" t="s">
        <v>97</v>
      </c>
      <c r="B78" s="479"/>
      <c r="C78" s="480"/>
      <c r="D78" s="371">
        <v>7133726</v>
      </c>
      <c r="E78" s="360">
        <v>376438</v>
      </c>
      <c r="F78" s="361">
        <v>152000</v>
      </c>
      <c r="G78" s="90"/>
      <c r="H78" s="90"/>
      <c r="I78" s="90"/>
      <c r="J78" s="90"/>
      <c r="K78" s="90"/>
      <c r="L78" s="90"/>
    </row>
    <row r="79" spans="1:12" ht="31.5" customHeight="1">
      <c r="A79" s="447" t="s">
        <v>123</v>
      </c>
      <c r="B79" s="448"/>
      <c r="C79" s="449"/>
      <c r="D79" s="100"/>
      <c r="E79" s="101"/>
      <c r="F79" s="102"/>
      <c r="G79" s="90"/>
      <c r="H79" s="90"/>
      <c r="I79" s="90"/>
      <c r="J79" s="90"/>
      <c r="K79" s="90"/>
      <c r="L79" s="90"/>
    </row>
    <row r="80" spans="1:12" ht="15">
      <c r="A80" s="478" t="s">
        <v>89</v>
      </c>
      <c r="B80" s="479"/>
      <c r="C80" s="480"/>
      <c r="D80" s="100"/>
      <c r="E80" s="101"/>
      <c r="F80" s="102"/>
      <c r="G80" s="90"/>
      <c r="H80" s="90"/>
      <c r="I80" s="90"/>
      <c r="J80" s="90"/>
      <c r="K80" s="90"/>
      <c r="L80" s="90"/>
    </row>
    <row r="81" spans="1:12" ht="6.75" customHeight="1">
      <c r="A81" s="103"/>
      <c r="B81" s="104"/>
      <c r="C81" s="105"/>
      <c r="D81" s="106"/>
      <c r="E81" s="107"/>
      <c r="F81" s="108"/>
      <c r="G81" s="90"/>
      <c r="H81" s="90"/>
      <c r="I81" s="90"/>
      <c r="J81" s="90"/>
      <c r="K81" s="90"/>
      <c r="L81" s="90"/>
    </row>
    <row r="82" spans="1:12" ht="15">
      <c r="A82" s="481" t="s">
        <v>98</v>
      </c>
      <c r="B82" s="482"/>
      <c r="C82" s="483"/>
      <c r="D82" s="109">
        <f>SUM(D75:D80)</f>
        <v>12201526</v>
      </c>
      <c r="E82" s="109">
        <f>SUM(E75:E80)</f>
        <v>5269838</v>
      </c>
      <c r="F82" s="109">
        <f>SUM(F75:F80)</f>
        <v>5045400</v>
      </c>
      <c r="G82" s="90"/>
      <c r="H82" s="90"/>
      <c r="I82" s="90"/>
      <c r="J82" s="90"/>
      <c r="K82" s="90"/>
      <c r="L82" s="90"/>
    </row>
    <row r="83" spans="1:12" ht="14.25">
      <c r="A83" s="110"/>
      <c r="B83" s="111"/>
      <c r="C83" s="111"/>
      <c r="D83" s="111"/>
      <c r="E83" s="112"/>
      <c r="F83" s="111"/>
      <c r="G83" s="111"/>
      <c r="H83" s="111"/>
      <c r="I83" s="111"/>
      <c r="J83" s="111"/>
      <c r="K83" s="111"/>
      <c r="L83" s="113" t="s">
        <v>81</v>
      </c>
    </row>
    <row r="84" spans="1:12" ht="8.25" customHeight="1" thickBot="1">
      <c r="A84" s="114"/>
      <c r="B84" s="115"/>
      <c r="C84" s="115"/>
      <c r="D84" s="115"/>
      <c r="E84" s="116"/>
      <c r="F84" s="116"/>
      <c r="G84" s="116"/>
      <c r="H84" s="116"/>
      <c r="I84" s="116"/>
      <c r="J84" s="116"/>
      <c r="K84" s="116"/>
      <c r="L84" s="116"/>
    </row>
    <row r="85" spans="1:12" ht="37.5" customHeight="1" thickBot="1">
      <c r="A85" s="433" t="s">
        <v>99</v>
      </c>
      <c r="B85" s="472" t="s">
        <v>100</v>
      </c>
      <c r="C85" s="469" t="s">
        <v>155</v>
      </c>
      <c r="D85" s="486" t="s">
        <v>83</v>
      </c>
      <c r="E85" s="436" t="s">
        <v>84</v>
      </c>
      <c r="F85" s="466" t="s">
        <v>85</v>
      </c>
      <c r="G85" s="466" t="s">
        <v>86</v>
      </c>
      <c r="H85" s="466" t="s">
        <v>87</v>
      </c>
      <c r="I85" s="463" t="s">
        <v>101</v>
      </c>
      <c r="J85" s="510" t="s">
        <v>89</v>
      </c>
      <c r="K85" s="117" t="s">
        <v>122</v>
      </c>
      <c r="L85" s="118" t="s">
        <v>177</v>
      </c>
    </row>
    <row r="86" spans="1:12" ht="15" customHeight="1">
      <c r="A86" s="434"/>
      <c r="B86" s="473"/>
      <c r="C86" s="470"/>
      <c r="D86" s="487"/>
      <c r="E86" s="437"/>
      <c r="F86" s="467"/>
      <c r="G86" s="467"/>
      <c r="H86" s="467"/>
      <c r="I86" s="464"/>
      <c r="J86" s="511"/>
      <c r="K86" s="502" t="s">
        <v>83</v>
      </c>
      <c r="L86" s="502" t="s">
        <v>83</v>
      </c>
    </row>
    <row r="87" spans="1:12" ht="66" customHeight="1" thickBot="1">
      <c r="A87" s="435"/>
      <c r="B87" s="474"/>
      <c r="C87" s="471"/>
      <c r="D87" s="488"/>
      <c r="E87" s="438"/>
      <c r="F87" s="468"/>
      <c r="G87" s="468"/>
      <c r="H87" s="468"/>
      <c r="I87" s="465"/>
      <c r="J87" s="512"/>
      <c r="K87" s="503"/>
      <c r="L87" s="503"/>
    </row>
    <row r="88" spans="1:12" ht="15.75" customHeight="1" thickTop="1">
      <c r="A88" s="415" t="s">
        <v>102</v>
      </c>
      <c r="B88" s="416"/>
      <c r="C88" s="119" t="s">
        <v>103</v>
      </c>
      <c r="D88" s="417" t="s">
        <v>6</v>
      </c>
      <c r="E88" s="418"/>
      <c r="F88" s="418"/>
      <c r="G88" s="418"/>
      <c r="H88" s="418"/>
      <c r="I88" s="418"/>
      <c r="J88" s="418"/>
      <c r="K88" s="418"/>
      <c r="L88" s="419"/>
    </row>
    <row r="89" spans="1:12" ht="15">
      <c r="A89" s="415" t="s">
        <v>104</v>
      </c>
      <c r="B89" s="416"/>
      <c r="C89" s="120">
        <v>102017</v>
      </c>
      <c r="D89" s="417" t="s">
        <v>17</v>
      </c>
      <c r="E89" s="418"/>
      <c r="F89" s="418"/>
      <c r="G89" s="418"/>
      <c r="H89" s="418"/>
      <c r="I89" s="418"/>
      <c r="J89" s="418"/>
      <c r="K89" s="418"/>
      <c r="L89" s="419"/>
    </row>
    <row r="90" spans="1:12" ht="14.25" customHeight="1">
      <c r="A90" s="121">
        <v>31</v>
      </c>
      <c r="B90" s="122" t="s">
        <v>105</v>
      </c>
      <c r="C90" s="123">
        <f aca="true" t="shared" si="2" ref="C90:L90">SUM(C91,C92,C93)</f>
        <v>3183200</v>
      </c>
      <c r="D90" s="124">
        <f t="shared" si="2"/>
        <v>2958200</v>
      </c>
      <c r="E90" s="125">
        <f t="shared" si="2"/>
        <v>0</v>
      </c>
      <c r="F90" s="126">
        <f t="shared" si="2"/>
        <v>0</v>
      </c>
      <c r="G90" s="127">
        <f t="shared" si="2"/>
        <v>225000</v>
      </c>
      <c r="H90" s="127">
        <f t="shared" si="2"/>
        <v>0</v>
      </c>
      <c r="I90" s="127">
        <f t="shared" si="2"/>
        <v>0</v>
      </c>
      <c r="J90" s="128">
        <f t="shared" si="2"/>
        <v>0</v>
      </c>
      <c r="K90" s="124">
        <f t="shared" si="2"/>
        <v>3217000</v>
      </c>
      <c r="L90" s="129">
        <f t="shared" si="2"/>
        <v>3217000</v>
      </c>
    </row>
    <row r="91" spans="1:12" s="138" customFormat="1" ht="14.25" customHeight="1">
      <c r="A91" s="130">
        <v>311</v>
      </c>
      <c r="B91" s="131" t="s">
        <v>106</v>
      </c>
      <c r="C91" s="132">
        <f>SUM(D91:J91)</f>
        <v>2572000</v>
      </c>
      <c r="D91" s="133">
        <v>2402000</v>
      </c>
      <c r="E91" s="134"/>
      <c r="F91" s="135"/>
      <c r="G91" s="136">
        <v>170000</v>
      </c>
      <c r="H91" s="136"/>
      <c r="I91" s="136"/>
      <c r="J91" s="137"/>
      <c r="K91" s="133">
        <v>2625000</v>
      </c>
      <c r="L91" s="132">
        <v>2625000</v>
      </c>
    </row>
    <row r="92" spans="1:12" s="138" customFormat="1" ht="14.25" customHeight="1">
      <c r="A92" s="130">
        <v>312</v>
      </c>
      <c r="B92" s="131" t="s">
        <v>19</v>
      </c>
      <c r="C92" s="132">
        <f>SUM(D92:J92)</f>
        <v>163200</v>
      </c>
      <c r="D92" s="139">
        <v>143200</v>
      </c>
      <c r="E92" s="134"/>
      <c r="F92" s="135"/>
      <c r="G92" s="136">
        <v>20000</v>
      </c>
      <c r="H92" s="136"/>
      <c r="I92" s="136"/>
      <c r="J92" s="137"/>
      <c r="K92" s="140">
        <v>150000</v>
      </c>
      <c r="L92" s="141">
        <v>150000</v>
      </c>
    </row>
    <row r="93" spans="1:12" s="138" customFormat="1" ht="14.25" customHeight="1">
      <c r="A93" s="130">
        <v>313</v>
      </c>
      <c r="B93" s="131" t="s">
        <v>107</v>
      </c>
      <c r="C93" s="132">
        <f>SUM(D93:J93)</f>
        <v>448000</v>
      </c>
      <c r="D93" s="139">
        <v>413000</v>
      </c>
      <c r="E93" s="134"/>
      <c r="F93" s="135"/>
      <c r="G93" s="136">
        <v>35000</v>
      </c>
      <c r="H93" s="136"/>
      <c r="I93" s="136"/>
      <c r="J93" s="137"/>
      <c r="K93" s="140">
        <v>442000</v>
      </c>
      <c r="L93" s="141">
        <v>442000</v>
      </c>
    </row>
    <row r="94" spans="1:12" ht="14.25" customHeight="1">
      <c r="A94" s="142">
        <v>32</v>
      </c>
      <c r="B94" s="143" t="s">
        <v>108</v>
      </c>
      <c r="C94" s="144">
        <f aca="true" t="shared" si="3" ref="C94:L94">SUM(C95,C96,C97,C98,C99)</f>
        <v>1193200</v>
      </c>
      <c r="D94" s="145">
        <f t="shared" si="3"/>
        <v>748200</v>
      </c>
      <c r="E94" s="146">
        <f t="shared" si="3"/>
        <v>0</v>
      </c>
      <c r="F94" s="147">
        <f t="shared" si="3"/>
        <v>0</v>
      </c>
      <c r="G94" s="148">
        <f t="shared" si="3"/>
        <v>445000</v>
      </c>
      <c r="H94" s="148">
        <f t="shared" si="3"/>
        <v>0</v>
      </c>
      <c r="I94" s="148">
        <f t="shared" si="3"/>
        <v>0</v>
      </c>
      <c r="J94" s="149">
        <f t="shared" si="3"/>
        <v>0</v>
      </c>
      <c r="K94" s="145">
        <f t="shared" si="3"/>
        <v>1011000</v>
      </c>
      <c r="L94" s="150">
        <f t="shared" si="3"/>
        <v>1109200</v>
      </c>
    </row>
    <row r="95" spans="1:12" s="138" customFormat="1" ht="14.25" customHeight="1">
      <c r="A95" s="130">
        <v>321</v>
      </c>
      <c r="B95" s="131" t="s">
        <v>109</v>
      </c>
      <c r="C95" s="132">
        <f>SUM(D95:J95)</f>
        <v>326000</v>
      </c>
      <c r="D95" s="151">
        <v>186000</v>
      </c>
      <c r="E95" s="134"/>
      <c r="F95" s="135"/>
      <c r="G95" s="136">
        <v>140000</v>
      </c>
      <c r="H95" s="136"/>
      <c r="I95" s="136"/>
      <c r="J95" s="137"/>
      <c r="K95" s="151">
        <v>285000</v>
      </c>
      <c r="L95" s="152">
        <v>285000</v>
      </c>
    </row>
    <row r="96" spans="1:12" s="138" customFormat="1" ht="14.25" customHeight="1">
      <c r="A96" s="130">
        <v>322</v>
      </c>
      <c r="B96" s="131" t="s">
        <v>110</v>
      </c>
      <c r="C96" s="132">
        <f>SUM(D96:J96)</f>
        <v>146500</v>
      </c>
      <c r="D96" s="151">
        <v>56500</v>
      </c>
      <c r="E96" s="134"/>
      <c r="F96" s="135"/>
      <c r="G96" s="136">
        <v>90000</v>
      </c>
      <c r="H96" s="136"/>
      <c r="I96" s="136"/>
      <c r="J96" s="137"/>
      <c r="K96" s="151">
        <v>105000</v>
      </c>
      <c r="L96" s="152">
        <v>125000</v>
      </c>
    </row>
    <row r="97" spans="1:12" s="138" customFormat="1" ht="14.25" customHeight="1">
      <c r="A97" s="130">
        <v>323</v>
      </c>
      <c r="B97" s="131" t="s">
        <v>111</v>
      </c>
      <c r="C97" s="132">
        <f>SUM(D97:J97)</f>
        <v>472400</v>
      </c>
      <c r="D97" s="151">
        <v>292400</v>
      </c>
      <c r="E97" s="134"/>
      <c r="F97" s="135"/>
      <c r="G97" s="136">
        <v>180000</v>
      </c>
      <c r="H97" s="136"/>
      <c r="I97" s="136"/>
      <c r="J97" s="137"/>
      <c r="K97" s="151">
        <v>386000</v>
      </c>
      <c r="L97" s="152">
        <v>443200</v>
      </c>
    </row>
    <row r="98" spans="1:12" s="138" customFormat="1" ht="14.25" customHeight="1">
      <c r="A98" s="130">
        <v>324</v>
      </c>
      <c r="B98" s="131" t="s">
        <v>35</v>
      </c>
      <c r="C98" s="132">
        <f>SUM(D98:J98)</f>
        <v>15000</v>
      </c>
      <c r="D98" s="151">
        <v>5000</v>
      </c>
      <c r="E98" s="134"/>
      <c r="F98" s="135"/>
      <c r="G98" s="136">
        <v>10000</v>
      </c>
      <c r="H98" s="136"/>
      <c r="I98" s="136"/>
      <c r="J98" s="137"/>
      <c r="K98" s="151">
        <v>15000</v>
      </c>
      <c r="L98" s="152">
        <v>15000</v>
      </c>
    </row>
    <row r="99" spans="1:12" s="138" customFormat="1" ht="14.25" customHeight="1">
      <c r="A99" s="130">
        <v>329</v>
      </c>
      <c r="B99" s="131" t="s">
        <v>41</v>
      </c>
      <c r="C99" s="132">
        <f>SUM(D99:J99)</f>
        <v>233300</v>
      </c>
      <c r="D99" s="151">
        <v>208300</v>
      </c>
      <c r="E99" s="134"/>
      <c r="F99" s="135"/>
      <c r="G99" s="136">
        <v>25000</v>
      </c>
      <c r="H99" s="136"/>
      <c r="I99" s="136"/>
      <c r="J99" s="137"/>
      <c r="K99" s="151">
        <v>220000</v>
      </c>
      <c r="L99" s="152">
        <v>241000</v>
      </c>
    </row>
    <row r="100" spans="1:12" ht="14.25" customHeight="1">
      <c r="A100" s="153">
        <v>34</v>
      </c>
      <c r="B100" s="154" t="s">
        <v>112</v>
      </c>
      <c r="C100" s="155">
        <f aca="true" t="shared" si="4" ref="C100:L100">SUM(C101)</f>
        <v>10000</v>
      </c>
      <c r="D100" s="156">
        <f t="shared" si="4"/>
        <v>5000</v>
      </c>
      <c r="E100" s="157">
        <f t="shared" si="4"/>
        <v>0</v>
      </c>
      <c r="F100" s="158">
        <f t="shared" si="4"/>
        <v>0</v>
      </c>
      <c r="G100" s="159">
        <f t="shared" si="4"/>
        <v>5000</v>
      </c>
      <c r="H100" s="159">
        <f t="shared" si="4"/>
        <v>0</v>
      </c>
      <c r="I100" s="159">
        <f t="shared" si="4"/>
        <v>0</v>
      </c>
      <c r="J100" s="160">
        <f t="shared" si="4"/>
        <v>0</v>
      </c>
      <c r="K100" s="156">
        <f t="shared" si="4"/>
        <v>5500</v>
      </c>
      <c r="L100" s="161">
        <f t="shared" si="4"/>
        <v>6000</v>
      </c>
    </row>
    <row r="101" spans="1:12" s="138" customFormat="1" ht="14.25" customHeight="1">
      <c r="A101" s="130">
        <v>343</v>
      </c>
      <c r="B101" s="131" t="s">
        <v>113</v>
      </c>
      <c r="C101" s="132">
        <f>SUM(D101:J101)</f>
        <v>10000</v>
      </c>
      <c r="D101" s="151">
        <v>5000</v>
      </c>
      <c r="E101" s="134"/>
      <c r="F101" s="135"/>
      <c r="G101" s="136">
        <v>5000</v>
      </c>
      <c r="H101" s="136"/>
      <c r="I101" s="136"/>
      <c r="J101" s="137"/>
      <c r="K101" s="151">
        <v>5500</v>
      </c>
      <c r="L101" s="152">
        <v>6000</v>
      </c>
    </row>
    <row r="102" spans="1:12" ht="14.25" customHeight="1">
      <c r="A102" s="413" t="s">
        <v>114</v>
      </c>
      <c r="B102" s="414"/>
      <c r="C102" s="162">
        <f aca="true" t="shared" si="5" ref="C102:L102">SUM(C90,C94,C100)</f>
        <v>4386400</v>
      </c>
      <c r="D102" s="163">
        <f t="shared" si="5"/>
        <v>3711400</v>
      </c>
      <c r="E102" s="164">
        <f t="shared" si="5"/>
        <v>0</v>
      </c>
      <c r="F102" s="164">
        <f t="shared" si="5"/>
        <v>0</v>
      </c>
      <c r="G102" s="164">
        <f t="shared" si="5"/>
        <v>675000</v>
      </c>
      <c r="H102" s="164">
        <f t="shared" si="5"/>
        <v>0</v>
      </c>
      <c r="I102" s="164">
        <f t="shared" si="5"/>
        <v>0</v>
      </c>
      <c r="J102" s="165">
        <f t="shared" si="5"/>
        <v>0</v>
      </c>
      <c r="K102" s="166">
        <f t="shared" si="5"/>
        <v>4233500</v>
      </c>
      <c r="L102" s="162">
        <f t="shared" si="5"/>
        <v>4332200</v>
      </c>
    </row>
    <row r="103" spans="1:12" ht="15">
      <c r="A103" s="415" t="s">
        <v>102</v>
      </c>
      <c r="B103" s="416"/>
      <c r="C103" s="119" t="s">
        <v>103</v>
      </c>
      <c r="D103" s="417" t="s">
        <v>6</v>
      </c>
      <c r="E103" s="418"/>
      <c r="F103" s="418"/>
      <c r="G103" s="418"/>
      <c r="H103" s="418"/>
      <c r="I103" s="418"/>
      <c r="J103" s="418"/>
      <c r="K103" s="418"/>
      <c r="L103" s="419"/>
    </row>
    <row r="104" spans="1:12" ht="15">
      <c r="A104" s="415" t="s">
        <v>104</v>
      </c>
      <c r="B104" s="416"/>
      <c r="C104" s="120">
        <v>102018</v>
      </c>
      <c r="D104" s="417" t="s">
        <v>44</v>
      </c>
      <c r="E104" s="418"/>
      <c r="F104" s="418"/>
      <c r="G104" s="418"/>
      <c r="H104" s="418"/>
      <c r="I104" s="418"/>
      <c r="J104" s="418"/>
      <c r="K104" s="418"/>
      <c r="L104" s="419"/>
    </row>
    <row r="105" spans="1:12" s="173" customFormat="1" ht="14.25" customHeight="1">
      <c r="A105" s="153">
        <v>42</v>
      </c>
      <c r="B105" s="154" t="s">
        <v>115</v>
      </c>
      <c r="C105" s="155">
        <f aca="true" t="shared" si="6" ref="C105:L105">SUM(C106,C107)</f>
        <v>65000</v>
      </c>
      <c r="D105" s="167">
        <f t="shared" si="6"/>
        <v>15000</v>
      </c>
      <c r="E105" s="168">
        <f t="shared" si="6"/>
        <v>0</v>
      </c>
      <c r="F105" s="169">
        <f t="shared" si="6"/>
        <v>0</v>
      </c>
      <c r="G105" s="170">
        <f t="shared" si="6"/>
        <v>50000</v>
      </c>
      <c r="H105" s="170">
        <f t="shared" si="6"/>
        <v>0</v>
      </c>
      <c r="I105" s="170">
        <f t="shared" si="6"/>
        <v>0</v>
      </c>
      <c r="J105" s="171">
        <f t="shared" si="6"/>
        <v>0</v>
      </c>
      <c r="K105" s="167">
        <f t="shared" si="6"/>
        <v>30000</v>
      </c>
      <c r="L105" s="172">
        <f t="shared" si="6"/>
        <v>35000</v>
      </c>
    </row>
    <row r="106" spans="1:12" s="138" customFormat="1" ht="14.25" customHeight="1">
      <c r="A106" s="130">
        <v>422</v>
      </c>
      <c r="B106" s="131" t="s">
        <v>116</v>
      </c>
      <c r="C106" s="132">
        <f>SUM(D106:J106)</f>
        <v>55000</v>
      </c>
      <c r="D106" s="174">
        <v>10000</v>
      </c>
      <c r="E106" s="175"/>
      <c r="F106" s="176"/>
      <c r="G106" s="177">
        <v>45000</v>
      </c>
      <c r="H106" s="177"/>
      <c r="I106" s="177"/>
      <c r="J106" s="178"/>
      <c r="K106" s="174">
        <v>25000</v>
      </c>
      <c r="L106" s="179">
        <v>30000</v>
      </c>
    </row>
    <row r="107" spans="1:12" s="138" customFormat="1" ht="14.25" customHeight="1">
      <c r="A107" s="130">
        <v>426</v>
      </c>
      <c r="B107" s="131" t="s">
        <v>117</v>
      </c>
      <c r="C107" s="132">
        <f>SUM(D107:J107)</f>
        <v>10000</v>
      </c>
      <c r="D107" s="174">
        <v>5000</v>
      </c>
      <c r="E107" s="175"/>
      <c r="F107" s="176"/>
      <c r="G107" s="177">
        <v>5000</v>
      </c>
      <c r="H107" s="177"/>
      <c r="I107" s="177"/>
      <c r="J107" s="178"/>
      <c r="K107" s="174">
        <v>5000</v>
      </c>
      <c r="L107" s="179">
        <v>5000</v>
      </c>
    </row>
    <row r="108" spans="1:12" ht="14.25" customHeight="1">
      <c r="A108" s="413" t="s">
        <v>114</v>
      </c>
      <c r="B108" s="414"/>
      <c r="C108" s="162">
        <f aca="true" t="shared" si="7" ref="C108:L108">SUM(C105,)</f>
        <v>65000</v>
      </c>
      <c r="D108" s="163">
        <f t="shared" si="7"/>
        <v>15000</v>
      </c>
      <c r="E108" s="164">
        <f t="shared" si="7"/>
        <v>0</v>
      </c>
      <c r="F108" s="164">
        <f t="shared" si="7"/>
        <v>0</v>
      </c>
      <c r="G108" s="163">
        <f t="shared" si="7"/>
        <v>50000</v>
      </c>
      <c r="H108" s="164">
        <f t="shared" si="7"/>
        <v>0</v>
      </c>
      <c r="I108" s="164">
        <f t="shared" si="7"/>
        <v>0</v>
      </c>
      <c r="J108" s="165">
        <f t="shared" si="7"/>
        <v>0</v>
      </c>
      <c r="K108" s="166">
        <f t="shared" si="7"/>
        <v>30000</v>
      </c>
      <c r="L108" s="162">
        <f t="shared" si="7"/>
        <v>35000</v>
      </c>
    </row>
    <row r="109" spans="1:12" ht="15">
      <c r="A109" s="415" t="s">
        <v>102</v>
      </c>
      <c r="B109" s="416"/>
      <c r="C109" s="119" t="s">
        <v>103</v>
      </c>
      <c r="D109" s="417" t="s">
        <v>6</v>
      </c>
      <c r="E109" s="418"/>
      <c r="F109" s="418"/>
      <c r="G109" s="418"/>
      <c r="H109" s="418"/>
      <c r="I109" s="418"/>
      <c r="J109" s="418"/>
      <c r="K109" s="418"/>
      <c r="L109" s="419"/>
    </row>
    <row r="110" spans="1:12" ht="15">
      <c r="A110" s="415" t="s">
        <v>104</v>
      </c>
      <c r="B110" s="416"/>
      <c r="C110" s="120">
        <v>102019</v>
      </c>
      <c r="D110" s="417" t="s">
        <v>50</v>
      </c>
      <c r="E110" s="418"/>
      <c r="F110" s="418"/>
      <c r="G110" s="418"/>
      <c r="H110" s="418"/>
      <c r="I110" s="418"/>
      <c r="J110" s="418"/>
      <c r="K110" s="418"/>
      <c r="L110" s="419"/>
    </row>
    <row r="111" spans="1:12" ht="14.25" customHeight="1">
      <c r="A111" s="142">
        <v>32</v>
      </c>
      <c r="B111" s="143" t="s">
        <v>108</v>
      </c>
      <c r="C111" s="144">
        <f aca="true" t="shared" si="8" ref="C111:L111">SUM(C112)</f>
        <v>100000</v>
      </c>
      <c r="D111" s="145">
        <f t="shared" si="8"/>
        <v>50000</v>
      </c>
      <c r="E111" s="146">
        <f t="shared" si="8"/>
        <v>0</v>
      </c>
      <c r="F111" s="147">
        <f t="shared" si="8"/>
        <v>0</v>
      </c>
      <c r="G111" s="148">
        <f t="shared" si="8"/>
        <v>50000</v>
      </c>
      <c r="H111" s="148">
        <f t="shared" si="8"/>
        <v>0</v>
      </c>
      <c r="I111" s="148">
        <f t="shared" si="8"/>
        <v>0</v>
      </c>
      <c r="J111" s="149">
        <f t="shared" si="8"/>
        <v>0</v>
      </c>
      <c r="K111" s="145">
        <f t="shared" si="8"/>
        <v>80000</v>
      </c>
      <c r="L111" s="180">
        <f t="shared" si="8"/>
        <v>80000</v>
      </c>
    </row>
    <row r="112" spans="1:12" s="138" customFormat="1" ht="14.25" customHeight="1">
      <c r="A112" s="130">
        <v>323</v>
      </c>
      <c r="B112" s="131" t="s">
        <v>111</v>
      </c>
      <c r="C112" s="132">
        <f>SUM(D112:J112)</f>
        <v>100000</v>
      </c>
      <c r="D112" s="151">
        <v>50000</v>
      </c>
      <c r="E112" s="134"/>
      <c r="F112" s="135"/>
      <c r="G112" s="136">
        <v>50000</v>
      </c>
      <c r="H112" s="136"/>
      <c r="I112" s="136"/>
      <c r="J112" s="137"/>
      <c r="K112" s="151">
        <v>80000</v>
      </c>
      <c r="L112" s="152">
        <v>80000</v>
      </c>
    </row>
    <row r="113" spans="1:12" ht="14.25" customHeight="1">
      <c r="A113" s="413" t="s">
        <v>114</v>
      </c>
      <c r="B113" s="414"/>
      <c r="C113" s="162">
        <f aca="true" t="shared" si="9" ref="C113:L113">SUM(C111)</f>
        <v>100000</v>
      </c>
      <c r="D113" s="163">
        <f t="shared" si="9"/>
        <v>50000</v>
      </c>
      <c r="E113" s="164">
        <f t="shared" si="9"/>
        <v>0</v>
      </c>
      <c r="F113" s="164">
        <f t="shared" si="9"/>
        <v>0</v>
      </c>
      <c r="G113" s="164">
        <f t="shared" si="9"/>
        <v>50000</v>
      </c>
      <c r="H113" s="164">
        <f t="shared" si="9"/>
        <v>0</v>
      </c>
      <c r="I113" s="164">
        <f t="shared" si="9"/>
        <v>0</v>
      </c>
      <c r="J113" s="165">
        <f t="shared" si="9"/>
        <v>0</v>
      </c>
      <c r="K113" s="162">
        <f t="shared" si="9"/>
        <v>80000</v>
      </c>
      <c r="L113" s="181">
        <f t="shared" si="9"/>
        <v>80000</v>
      </c>
    </row>
    <row r="114" spans="1:12" ht="15">
      <c r="A114" s="415" t="s">
        <v>102</v>
      </c>
      <c r="B114" s="416"/>
      <c r="C114" s="119" t="s">
        <v>103</v>
      </c>
      <c r="D114" s="417" t="s">
        <v>6</v>
      </c>
      <c r="E114" s="418"/>
      <c r="F114" s="418"/>
      <c r="G114" s="418"/>
      <c r="H114" s="418"/>
      <c r="I114" s="418"/>
      <c r="J114" s="418"/>
      <c r="K114" s="418"/>
      <c r="L114" s="419"/>
    </row>
    <row r="115" spans="1:12" ht="15">
      <c r="A115" s="415" t="s">
        <v>104</v>
      </c>
      <c r="B115" s="416"/>
      <c r="C115" s="120">
        <v>102020</v>
      </c>
      <c r="D115" s="417" t="s">
        <v>52</v>
      </c>
      <c r="E115" s="418"/>
      <c r="F115" s="418"/>
      <c r="G115" s="418"/>
      <c r="H115" s="418"/>
      <c r="I115" s="418"/>
      <c r="J115" s="418"/>
      <c r="K115" s="418"/>
      <c r="L115" s="419"/>
    </row>
    <row r="116" spans="1:12" ht="14.25" customHeight="1">
      <c r="A116" s="142">
        <v>32</v>
      </c>
      <c r="B116" s="143" t="s">
        <v>108</v>
      </c>
      <c r="C116" s="144">
        <f>SUM(C117:C118)</f>
        <v>2000</v>
      </c>
      <c r="D116" s="145">
        <f aca="true" t="shared" si="10" ref="D116:L116">SUM(D117:D118)</f>
        <v>2000</v>
      </c>
      <c r="E116" s="146">
        <f t="shared" si="10"/>
        <v>0</v>
      </c>
      <c r="F116" s="147">
        <f t="shared" si="10"/>
        <v>0</v>
      </c>
      <c r="G116" s="148">
        <f t="shared" si="10"/>
        <v>0</v>
      </c>
      <c r="H116" s="148">
        <f t="shared" si="10"/>
        <v>0</v>
      </c>
      <c r="I116" s="148">
        <f t="shared" si="10"/>
        <v>0</v>
      </c>
      <c r="J116" s="149">
        <f t="shared" si="10"/>
        <v>0</v>
      </c>
      <c r="K116" s="145">
        <f t="shared" si="10"/>
        <v>70000</v>
      </c>
      <c r="L116" s="180">
        <f t="shared" si="10"/>
        <v>70000</v>
      </c>
    </row>
    <row r="117" spans="1:12" s="138" customFormat="1" ht="14.25" customHeight="1">
      <c r="A117" s="130">
        <v>323</v>
      </c>
      <c r="B117" s="131" t="s">
        <v>111</v>
      </c>
      <c r="C117" s="132">
        <f>SUM(D117:J117)</f>
        <v>1000</v>
      </c>
      <c r="D117" s="151">
        <v>1000</v>
      </c>
      <c r="E117" s="134"/>
      <c r="F117" s="135"/>
      <c r="G117" s="136"/>
      <c r="H117" s="136"/>
      <c r="I117" s="136"/>
      <c r="J117" s="137"/>
      <c r="K117" s="151">
        <v>50000</v>
      </c>
      <c r="L117" s="152">
        <v>50000</v>
      </c>
    </row>
    <row r="118" spans="1:12" s="138" customFormat="1" ht="14.25" customHeight="1">
      <c r="A118" s="130">
        <v>329</v>
      </c>
      <c r="B118" s="131" t="s">
        <v>41</v>
      </c>
      <c r="C118" s="132">
        <f>SUM(D118:J118)</f>
        <v>1000</v>
      </c>
      <c r="D118" s="151">
        <v>1000</v>
      </c>
      <c r="E118" s="134"/>
      <c r="F118" s="135"/>
      <c r="G118" s="136"/>
      <c r="H118" s="136"/>
      <c r="I118" s="136"/>
      <c r="J118" s="137"/>
      <c r="K118" s="151">
        <v>20000</v>
      </c>
      <c r="L118" s="152">
        <v>20000</v>
      </c>
    </row>
    <row r="119" spans="1:12" ht="14.25" customHeight="1">
      <c r="A119" s="413" t="s">
        <v>114</v>
      </c>
      <c r="B119" s="414"/>
      <c r="C119" s="162">
        <f aca="true" t="shared" si="11" ref="C119:L119">SUM(C116)</f>
        <v>2000</v>
      </c>
      <c r="D119" s="163">
        <f t="shared" si="11"/>
        <v>2000</v>
      </c>
      <c r="E119" s="164">
        <f t="shared" si="11"/>
        <v>0</v>
      </c>
      <c r="F119" s="164">
        <f t="shared" si="11"/>
        <v>0</v>
      </c>
      <c r="G119" s="164">
        <f t="shared" si="11"/>
        <v>0</v>
      </c>
      <c r="H119" s="164">
        <f t="shared" si="11"/>
        <v>0</v>
      </c>
      <c r="I119" s="164">
        <f t="shared" si="11"/>
        <v>0</v>
      </c>
      <c r="J119" s="165">
        <f t="shared" si="11"/>
        <v>0</v>
      </c>
      <c r="K119" s="162">
        <f t="shared" si="11"/>
        <v>70000</v>
      </c>
      <c r="L119" s="181">
        <f t="shared" si="11"/>
        <v>70000</v>
      </c>
    </row>
    <row r="120" spans="1:12" ht="15">
      <c r="A120" s="415" t="s">
        <v>102</v>
      </c>
      <c r="B120" s="416"/>
      <c r="C120" s="119" t="s">
        <v>103</v>
      </c>
      <c r="D120" s="417" t="s">
        <v>6</v>
      </c>
      <c r="E120" s="418"/>
      <c r="F120" s="418"/>
      <c r="G120" s="418"/>
      <c r="H120" s="418"/>
      <c r="I120" s="418"/>
      <c r="J120" s="418"/>
      <c r="K120" s="418"/>
      <c r="L120" s="419"/>
    </row>
    <row r="121" spans="1:12" ht="15">
      <c r="A121" s="415" t="s">
        <v>104</v>
      </c>
      <c r="B121" s="416"/>
      <c r="C121" s="120">
        <v>102024</v>
      </c>
      <c r="D121" s="417" t="s">
        <v>54</v>
      </c>
      <c r="E121" s="418"/>
      <c r="F121" s="418"/>
      <c r="G121" s="418"/>
      <c r="H121" s="418"/>
      <c r="I121" s="418"/>
      <c r="J121" s="418"/>
      <c r="K121" s="418"/>
      <c r="L121" s="419"/>
    </row>
    <row r="122" spans="1:12" ht="14.25" customHeight="1">
      <c r="A122" s="142">
        <v>32</v>
      </c>
      <c r="B122" s="143" t="s">
        <v>108</v>
      </c>
      <c r="C122" s="144">
        <f aca="true" t="shared" si="12" ref="C122:L122">SUM(C123:C124)</f>
        <v>30000</v>
      </c>
      <c r="D122" s="145">
        <f t="shared" si="12"/>
        <v>10000</v>
      </c>
      <c r="E122" s="146">
        <f t="shared" si="12"/>
        <v>0</v>
      </c>
      <c r="F122" s="147">
        <f t="shared" si="12"/>
        <v>0</v>
      </c>
      <c r="G122" s="148">
        <f t="shared" si="12"/>
        <v>20000</v>
      </c>
      <c r="H122" s="148">
        <f t="shared" si="12"/>
        <v>0</v>
      </c>
      <c r="I122" s="148">
        <f t="shared" si="12"/>
        <v>0</v>
      </c>
      <c r="J122" s="149">
        <f t="shared" si="12"/>
        <v>0</v>
      </c>
      <c r="K122" s="145">
        <f t="shared" si="12"/>
        <v>50000</v>
      </c>
      <c r="L122" s="180">
        <f t="shared" si="12"/>
        <v>50000</v>
      </c>
    </row>
    <row r="123" spans="1:12" s="138" customFormat="1" ht="14.25" customHeight="1">
      <c r="A123" s="130">
        <v>323</v>
      </c>
      <c r="B123" s="131" t="s">
        <v>111</v>
      </c>
      <c r="C123" s="132">
        <f>SUM(D123:J123)</f>
        <v>20000</v>
      </c>
      <c r="D123" s="151">
        <v>5000</v>
      </c>
      <c r="E123" s="134"/>
      <c r="F123" s="135"/>
      <c r="G123" s="136">
        <v>15000</v>
      </c>
      <c r="H123" s="136"/>
      <c r="I123" s="136"/>
      <c r="J123" s="137"/>
      <c r="K123" s="151">
        <v>45000</v>
      </c>
      <c r="L123" s="152">
        <v>45000</v>
      </c>
    </row>
    <row r="124" spans="1:12" s="138" customFormat="1" ht="14.25" customHeight="1">
      <c r="A124" s="130">
        <v>329</v>
      </c>
      <c r="B124" s="131" t="s">
        <v>41</v>
      </c>
      <c r="C124" s="132">
        <f>SUM(D124:J124)</f>
        <v>10000</v>
      </c>
      <c r="D124" s="151">
        <v>5000</v>
      </c>
      <c r="E124" s="134"/>
      <c r="F124" s="135"/>
      <c r="G124" s="136">
        <v>5000</v>
      </c>
      <c r="H124" s="136"/>
      <c r="I124" s="136"/>
      <c r="J124" s="137"/>
      <c r="K124" s="151">
        <v>5000</v>
      </c>
      <c r="L124" s="152">
        <v>5000</v>
      </c>
    </row>
    <row r="125" spans="1:12" ht="14.25" customHeight="1">
      <c r="A125" s="413" t="s">
        <v>114</v>
      </c>
      <c r="B125" s="414"/>
      <c r="C125" s="162">
        <f aca="true" t="shared" si="13" ref="C125:L125">SUM(C122:C122)</f>
        <v>30000</v>
      </c>
      <c r="D125" s="163">
        <f t="shared" si="13"/>
        <v>10000</v>
      </c>
      <c r="E125" s="164">
        <f t="shared" si="13"/>
        <v>0</v>
      </c>
      <c r="F125" s="164">
        <f t="shared" si="13"/>
        <v>0</v>
      </c>
      <c r="G125" s="164">
        <f t="shared" si="13"/>
        <v>20000</v>
      </c>
      <c r="H125" s="164">
        <f t="shared" si="13"/>
        <v>0</v>
      </c>
      <c r="I125" s="164">
        <f t="shared" si="13"/>
        <v>0</v>
      </c>
      <c r="J125" s="165">
        <f t="shared" si="13"/>
        <v>0</v>
      </c>
      <c r="K125" s="162">
        <f t="shared" si="13"/>
        <v>50000</v>
      </c>
      <c r="L125" s="181">
        <f t="shared" si="13"/>
        <v>50000</v>
      </c>
    </row>
    <row r="126" spans="1:12" ht="15">
      <c r="A126" s="415" t="s">
        <v>102</v>
      </c>
      <c r="B126" s="416"/>
      <c r="C126" s="119" t="s">
        <v>103</v>
      </c>
      <c r="D126" s="417" t="s">
        <v>6</v>
      </c>
      <c r="E126" s="418"/>
      <c r="F126" s="418"/>
      <c r="G126" s="418"/>
      <c r="H126" s="418"/>
      <c r="I126" s="418"/>
      <c r="J126" s="418"/>
      <c r="K126" s="418"/>
      <c r="L126" s="419"/>
    </row>
    <row r="127" spans="1:12" ht="15">
      <c r="A127" s="415" t="s">
        <v>104</v>
      </c>
      <c r="B127" s="416"/>
      <c r="C127" s="120">
        <v>102025</v>
      </c>
      <c r="D127" s="417" t="s">
        <v>56</v>
      </c>
      <c r="E127" s="418"/>
      <c r="F127" s="418"/>
      <c r="G127" s="418"/>
      <c r="H127" s="418"/>
      <c r="I127" s="418"/>
      <c r="J127" s="418"/>
      <c r="K127" s="418"/>
      <c r="L127" s="419"/>
    </row>
    <row r="128" spans="1:12" ht="14.25" customHeight="1">
      <c r="A128" s="142">
        <v>32</v>
      </c>
      <c r="B128" s="143" t="s">
        <v>108</v>
      </c>
      <c r="C128" s="144">
        <f aca="true" t="shared" si="14" ref="C128:L128">SUM(C129:C130)</f>
        <v>50000</v>
      </c>
      <c r="D128" s="145">
        <f t="shared" si="14"/>
        <v>50000</v>
      </c>
      <c r="E128" s="146">
        <f t="shared" si="14"/>
        <v>0</v>
      </c>
      <c r="F128" s="147">
        <f t="shared" si="14"/>
        <v>0</v>
      </c>
      <c r="G128" s="148">
        <f t="shared" si="14"/>
        <v>0</v>
      </c>
      <c r="H128" s="148">
        <f t="shared" si="14"/>
        <v>0</v>
      </c>
      <c r="I128" s="148">
        <f t="shared" si="14"/>
        <v>0</v>
      </c>
      <c r="J128" s="149">
        <f t="shared" si="14"/>
        <v>0</v>
      </c>
      <c r="K128" s="145">
        <f t="shared" si="14"/>
        <v>50000</v>
      </c>
      <c r="L128" s="180">
        <f t="shared" si="14"/>
        <v>50000</v>
      </c>
    </row>
    <row r="129" spans="1:12" s="138" customFormat="1" ht="14.25" customHeight="1">
      <c r="A129" s="130">
        <v>323</v>
      </c>
      <c r="B129" s="131" t="s">
        <v>111</v>
      </c>
      <c r="C129" s="132">
        <f>SUM(D129:J129)</f>
        <v>28000</v>
      </c>
      <c r="D129" s="151">
        <v>28000</v>
      </c>
      <c r="E129" s="134"/>
      <c r="F129" s="135"/>
      <c r="G129" s="136"/>
      <c r="H129" s="136"/>
      <c r="I129" s="136"/>
      <c r="J129" s="137"/>
      <c r="K129" s="151">
        <v>28000</v>
      </c>
      <c r="L129" s="152">
        <v>28000</v>
      </c>
    </row>
    <row r="130" spans="1:12" s="138" customFormat="1" ht="14.25" customHeight="1">
      <c r="A130" s="130">
        <v>329</v>
      </c>
      <c r="B130" s="131" t="s">
        <v>41</v>
      </c>
      <c r="C130" s="132">
        <f>SUM(D130:J130)</f>
        <v>22000</v>
      </c>
      <c r="D130" s="151">
        <v>22000</v>
      </c>
      <c r="E130" s="134"/>
      <c r="F130" s="135"/>
      <c r="G130" s="136"/>
      <c r="H130" s="136"/>
      <c r="I130" s="136"/>
      <c r="J130" s="137"/>
      <c r="K130" s="151">
        <v>22000</v>
      </c>
      <c r="L130" s="152">
        <v>22000</v>
      </c>
    </row>
    <row r="131" spans="1:12" ht="14.25" customHeight="1">
      <c r="A131" s="413" t="s">
        <v>114</v>
      </c>
      <c r="B131" s="414"/>
      <c r="C131" s="162">
        <f aca="true" t="shared" si="15" ref="C131:L131">SUM(C128:C128)</f>
        <v>50000</v>
      </c>
      <c r="D131" s="163">
        <f t="shared" si="15"/>
        <v>50000</v>
      </c>
      <c r="E131" s="164">
        <f t="shared" si="15"/>
        <v>0</v>
      </c>
      <c r="F131" s="164">
        <f t="shared" si="15"/>
        <v>0</v>
      </c>
      <c r="G131" s="164">
        <f t="shared" si="15"/>
        <v>0</v>
      </c>
      <c r="H131" s="164">
        <f t="shared" si="15"/>
        <v>0</v>
      </c>
      <c r="I131" s="164">
        <f t="shared" si="15"/>
        <v>0</v>
      </c>
      <c r="J131" s="165">
        <f t="shared" si="15"/>
        <v>0</v>
      </c>
      <c r="K131" s="162">
        <f t="shared" si="15"/>
        <v>50000</v>
      </c>
      <c r="L131" s="181">
        <f t="shared" si="15"/>
        <v>50000</v>
      </c>
    </row>
    <row r="132" spans="1:12" ht="15">
      <c r="A132" s="415" t="s">
        <v>102</v>
      </c>
      <c r="B132" s="416"/>
      <c r="C132" s="119" t="s">
        <v>103</v>
      </c>
      <c r="D132" s="417" t="s">
        <v>6</v>
      </c>
      <c r="E132" s="418"/>
      <c r="F132" s="418"/>
      <c r="G132" s="418"/>
      <c r="H132" s="418"/>
      <c r="I132" s="418"/>
      <c r="J132" s="418"/>
      <c r="K132" s="418"/>
      <c r="L132" s="419"/>
    </row>
    <row r="133" spans="1:12" ht="15">
      <c r="A133" s="415" t="s">
        <v>104</v>
      </c>
      <c r="B133" s="416"/>
      <c r="C133" s="120">
        <v>102027</v>
      </c>
      <c r="D133" s="417" t="s">
        <v>157</v>
      </c>
      <c r="E133" s="418"/>
      <c r="F133" s="418"/>
      <c r="G133" s="418"/>
      <c r="H133" s="418"/>
      <c r="I133" s="418"/>
      <c r="J133" s="418"/>
      <c r="K133" s="418"/>
      <c r="L133" s="419"/>
    </row>
    <row r="134" spans="1:12" ht="14.25" customHeight="1">
      <c r="A134" s="142">
        <v>32</v>
      </c>
      <c r="B134" s="143" t="s">
        <v>108</v>
      </c>
      <c r="C134" s="145">
        <f>SUM(C135:C136)</f>
        <v>32000</v>
      </c>
      <c r="D134" s="145">
        <f>SUM(D135:D136)</f>
        <v>2000</v>
      </c>
      <c r="E134" s="146">
        <f aca="true" t="shared" si="16" ref="E134:L134">SUM(E135:E136)</f>
        <v>0</v>
      </c>
      <c r="F134" s="147">
        <f t="shared" si="16"/>
        <v>0</v>
      </c>
      <c r="G134" s="148">
        <f t="shared" si="16"/>
        <v>30000</v>
      </c>
      <c r="H134" s="148">
        <f t="shared" si="16"/>
        <v>0</v>
      </c>
      <c r="I134" s="148">
        <f t="shared" si="16"/>
        <v>0</v>
      </c>
      <c r="J134" s="149">
        <f t="shared" si="16"/>
        <v>0</v>
      </c>
      <c r="K134" s="180">
        <f t="shared" si="16"/>
        <v>20000</v>
      </c>
      <c r="L134" s="180">
        <f t="shared" si="16"/>
        <v>15000</v>
      </c>
    </row>
    <row r="135" spans="1:12" s="138" customFormat="1" ht="14.25" customHeight="1">
      <c r="A135" s="130">
        <v>323</v>
      </c>
      <c r="B135" s="131" t="s">
        <v>111</v>
      </c>
      <c r="C135" s="132">
        <f>SUM(D135:J135)</f>
        <v>26000</v>
      </c>
      <c r="D135" s="151">
        <v>1000</v>
      </c>
      <c r="E135" s="134"/>
      <c r="F135" s="135"/>
      <c r="G135" s="136">
        <v>25000</v>
      </c>
      <c r="H135" s="136"/>
      <c r="I135" s="136"/>
      <c r="J135" s="137"/>
      <c r="K135" s="151">
        <v>15000</v>
      </c>
      <c r="L135" s="152">
        <v>10000</v>
      </c>
    </row>
    <row r="136" spans="1:12" s="138" customFormat="1" ht="14.25" customHeight="1">
      <c r="A136" s="275">
        <v>329</v>
      </c>
      <c r="B136" s="131" t="s">
        <v>41</v>
      </c>
      <c r="C136" s="132">
        <f>SUM(D136:J136)</f>
        <v>6000</v>
      </c>
      <c r="D136" s="189">
        <v>1000</v>
      </c>
      <c r="E136" s="190"/>
      <c r="F136" s="189"/>
      <c r="G136" s="189">
        <v>5000</v>
      </c>
      <c r="H136" s="189"/>
      <c r="I136" s="189"/>
      <c r="J136" s="191"/>
      <c r="K136" s="189">
        <v>5000</v>
      </c>
      <c r="L136" s="191">
        <v>5000</v>
      </c>
    </row>
    <row r="137" spans="1:12" ht="14.25" customHeight="1">
      <c r="A137" s="413" t="s">
        <v>114</v>
      </c>
      <c r="B137" s="414"/>
      <c r="C137" s="162">
        <f aca="true" t="shared" si="17" ref="C137:L137">SUM(C134)</f>
        <v>32000</v>
      </c>
      <c r="D137" s="163">
        <f t="shared" si="17"/>
        <v>2000</v>
      </c>
      <c r="E137" s="164">
        <f t="shared" si="17"/>
        <v>0</v>
      </c>
      <c r="F137" s="164">
        <f t="shared" si="17"/>
        <v>0</v>
      </c>
      <c r="G137" s="164">
        <f t="shared" si="17"/>
        <v>30000</v>
      </c>
      <c r="H137" s="164">
        <f t="shared" si="17"/>
        <v>0</v>
      </c>
      <c r="I137" s="164">
        <f t="shared" si="17"/>
        <v>0</v>
      </c>
      <c r="J137" s="165">
        <f t="shared" si="17"/>
        <v>0</v>
      </c>
      <c r="K137" s="162">
        <f t="shared" si="17"/>
        <v>20000</v>
      </c>
      <c r="L137" s="181">
        <f t="shared" si="17"/>
        <v>15000</v>
      </c>
    </row>
    <row r="138" spans="1:12" ht="15">
      <c r="A138" s="415" t="s">
        <v>102</v>
      </c>
      <c r="B138" s="416"/>
      <c r="C138" s="119" t="s">
        <v>103</v>
      </c>
      <c r="D138" s="417" t="s">
        <v>6</v>
      </c>
      <c r="E138" s="418"/>
      <c r="F138" s="418"/>
      <c r="G138" s="418"/>
      <c r="H138" s="418"/>
      <c r="I138" s="418"/>
      <c r="J138" s="418"/>
      <c r="K138" s="418"/>
      <c r="L138" s="419"/>
    </row>
    <row r="139" spans="1:12" ht="15">
      <c r="A139" s="415" t="s">
        <v>104</v>
      </c>
      <c r="B139" s="416"/>
      <c r="C139" s="120">
        <v>102028</v>
      </c>
      <c r="D139" s="417" t="s">
        <v>158</v>
      </c>
      <c r="E139" s="418"/>
      <c r="F139" s="418"/>
      <c r="G139" s="418"/>
      <c r="H139" s="418"/>
      <c r="I139" s="418"/>
      <c r="J139" s="418"/>
      <c r="K139" s="418"/>
      <c r="L139" s="419"/>
    </row>
    <row r="140" spans="1:12" ht="14.25" customHeight="1">
      <c r="A140" s="142">
        <v>32</v>
      </c>
      <c r="B140" s="143" t="s">
        <v>108</v>
      </c>
      <c r="C140" s="145">
        <f>SUM(C141:C142)</f>
        <v>12000</v>
      </c>
      <c r="D140" s="145">
        <f>SUM(D141:D142)</f>
        <v>2000</v>
      </c>
      <c r="E140" s="146">
        <f aca="true" t="shared" si="18" ref="E140:J140">SUM(E141)</f>
        <v>0</v>
      </c>
      <c r="F140" s="147">
        <f t="shared" si="18"/>
        <v>0</v>
      </c>
      <c r="G140" s="148">
        <f t="shared" si="18"/>
        <v>10000</v>
      </c>
      <c r="H140" s="148">
        <f t="shared" si="18"/>
        <v>0</v>
      </c>
      <c r="I140" s="148">
        <f t="shared" si="18"/>
        <v>0</v>
      </c>
      <c r="J140" s="149">
        <f t="shared" si="18"/>
        <v>0</v>
      </c>
      <c r="K140" s="180">
        <f>SUM(K141:K142)</f>
        <v>20000</v>
      </c>
      <c r="L140" s="180">
        <f>SUM(L141:L142)</f>
        <v>15000</v>
      </c>
    </row>
    <row r="141" spans="1:12" s="138" customFormat="1" ht="14.25" customHeight="1">
      <c r="A141" s="130">
        <v>323</v>
      </c>
      <c r="B141" s="131" t="s">
        <v>111</v>
      </c>
      <c r="C141" s="132">
        <f>SUM(D141:J141)</f>
        <v>11000</v>
      </c>
      <c r="D141" s="151">
        <v>1000</v>
      </c>
      <c r="E141" s="134"/>
      <c r="F141" s="135"/>
      <c r="G141" s="136">
        <v>10000</v>
      </c>
      <c r="H141" s="136"/>
      <c r="I141" s="136"/>
      <c r="J141" s="137"/>
      <c r="K141" s="151">
        <v>15000</v>
      </c>
      <c r="L141" s="152">
        <v>10000</v>
      </c>
    </row>
    <row r="142" spans="1:12" s="138" customFormat="1" ht="14.25" customHeight="1">
      <c r="A142" s="275">
        <v>329</v>
      </c>
      <c r="B142" s="131" t="s">
        <v>41</v>
      </c>
      <c r="C142" s="132">
        <f>SUM(D142:J142)</f>
        <v>1000</v>
      </c>
      <c r="D142" s="189">
        <v>1000</v>
      </c>
      <c r="E142" s="190"/>
      <c r="F142" s="189"/>
      <c r="G142" s="189"/>
      <c r="H142" s="189"/>
      <c r="I142" s="189"/>
      <c r="J142" s="191"/>
      <c r="K142" s="189">
        <v>5000</v>
      </c>
      <c r="L142" s="191">
        <v>5000</v>
      </c>
    </row>
    <row r="143" spans="1:12" ht="14.25" customHeight="1">
      <c r="A143" s="413" t="s">
        <v>114</v>
      </c>
      <c r="B143" s="414"/>
      <c r="C143" s="162">
        <f aca="true" t="shared" si="19" ref="C143:L143">SUM(C140)</f>
        <v>12000</v>
      </c>
      <c r="D143" s="163">
        <f t="shared" si="19"/>
        <v>2000</v>
      </c>
      <c r="E143" s="164">
        <f t="shared" si="19"/>
        <v>0</v>
      </c>
      <c r="F143" s="164">
        <f t="shared" si="19"/>
        <v>0</v>
      </c>
      <c r="G143" s="164">
        <f t="shared" si="19"/>
        <v>10000</v>
      </c>
      <c r="H143" s="164">
        <f t="shared" si="19"/>
        <v>0</v>
      </c>
      <c r="I143" s="164">
        <f t="shared" si="19"/>
        <v>0</v>
      </c>
      <c r="J143" s="165">
        <f t="shared" si="19"/>
        <v>0</v>
      </c>
      <c r="K143" s="162">
        <f t="shared" si="19"/>
        <v>20000</v>
      </c>
      <c r="L143" s="181">
        <f t="shared" si="19"/>
        <v>15000</v>
      </c>
    </row>
    <row r="144" spans="1:12" ht="15">
      <c r="A144" s="415" t="s">
        <v>102</v>
      </c>
      <c r="B144" s="416"/>
      <c r="C144" s="119" t="s">
        <v>103</v>
      </c>
      <c r="D144" s="417" t="s">
        <v>6</v>
      </c>
      <c r="E144" s="418"/>
      <c r="F144" s="418"/>
      <c r="G144" s="418"/>
      <c r="H144" s="418"/>
      <c r="I144" s="418"/>
      <c r="J144" s="418"/>
      <c r="K144" s="418"/>
      <c r="L144" s="419"/>
    </row>
    <row r="145" spans="1:12" ht="15">
      <c r="A145" s="415" t="s">
        <v>104</v>
      </c>
      <c r="B145" s="416"/>
      <c r="C145" s="120">
        <v>102030</v>
      </c>
      <c r="D145" s="417" t="s">
        <v>161</v>
      </c>
      <c r="E145" s="418"/>
      <c r="F145" s="418"/>
      <c r="G145" s="418"/>
      <c r="H145" s="418"/>
      <c r="I145" s="418"/>
      <c r="J145" s="418"/>
      <c r="K145" s="418"/>
      <c r="L145" s="419"/>
    </row>
    <row r="146" spans="1:12" ht="14.25" customHeight="1">
      <c r="A146" s="142">
        <v>32</v>
      </c>
      <c r="B146" s="143" t="s">
        <v>108</v>
      </c>
      <c r="C146" s="144">
        <f aca="true" t="shared" si="20" ref="C146:L146">SUM(C147)</f>
        <v>150000</v>
      </c>
      <c r="D146" s="145">
        <f t="shared" si="20"/>
        <v>50000</v>
      </c>
      <c r="E146" s="146">
        <f t="shared" si="20"/>
        <v>0</v>
      </c>
      <c r="F146" s="147">
        <f t="shared" si="20"/>
        <v>0</v>
      </c>
      <c r="G146" s="148">
        <f t="shared" si="20"/>
        <v>100000</v>
      </c>
      <c r="H146" s="148">
        <f t="shared" si="20"/>
        <v>0</v>
      </c>
      <c r="I146" s="148">
        <f t="shared" si="20"/>
        <v>0</v>
      </c>
      <c r="J146" s="149">
        <f t="shared" si="20"/>
        <v>0</v>
      </c>
      <c r="K146" s="145">
        <f t="shared" si="20"/>
        <v>100000</v>
      </c>
      <c r="L146" s="180">
        <f t="shared" si="20"/>
        <v>100000</v>
      </c>
    </row>
    <row r="147" spans="1:12" s="138" customFormat="1" ht="14.25" customHeight="1">
      <c r="A147" s="130">
        <v>323</v>
      </c>
      <c r="B147" s="131" t="s">
        <v>111</v>
      </c>
      <c r="C147" s="132">
        <f>SUM(D147:J147)</f>
        <v>150000</v>
      </c>
      <c r="D147" s="151">
        <v>50000</v>
      </c>
      <c r="E147" s="134"/>
      <c r="F147" s="135"/>
      <c r="G147" s="136">
        <v>100000</v>
      </c>
      <c r="H147" s="136"/>
      <c r="I147" s="136"/>
      <c r="J147" s="137"/>
      <c r="K147" s="151">
        <v>100000</v>
      </c>
      <c r="L147" s="152">
        <v>100000</v>
      </c>
    </row>
    <row r="148" spans="1:12" ht="14.25" customHeight="1">
      <c r="A148" s="413" t="s">
        <v>114</v>
      </c>
      <c r="B148" s="414"/>
      <c r="C148" s="162">
        <f aca="true" t="shared" si="21" ref="C148:L148">SUM(C146)</f>
        <v>150000</v>
      </c>
      <c r="D148" s="163">
        <f t="shared" si="21"/>
        <v>50000</v>
      </c>
      <c r="E148" s="164">
        <f t="shared" si="21"/>
        <v>0</v>
      </c>
      <c r="F148" s="164">
        <f t="shared" si="21"/>
        <v>0</v>
      </c>
      <c r="G148" s="164">
        <f t="shared" si="21"/>
        <v>100000</v>
      </c>
      <c r="H148" s="164">
        <f t="shared" si="21"/>
        <v>0</v>
      </c>
      <c r="I148" s="164">
        <f t="shared" si="21"/>
        <v>0</v>
      </c>
      <c r="J148" s="165">
        <f t="shared" si="21"/>
        <v>0</v>
      </c>
      <c r="K148" s="162">
        <f t="shared" si="21"/>
        <v>100000</v>
      </c>
      <c r="L148" s="181">
        <f t="shared" si="21"/>
        <v>100000</v>
      </c>
    </row>
    <row r="149" spans="1:12" ht="14.25" customHeight="1">
      <c r="A149" s="415" t="s">
        <v>102</v>
      </c>
      <c r="B149" s="416"/>
      <c r="C149" s="119" t="s">
        <v>103</v>
      </c>
      <c r="D149" s="417" t="s">
        <v>6</v>
      </c>
      <c r="E149" s="418"/>
      <c r="F149" s="418"/>
      <c r="G149" s="418"/>
      <c r="H149" s="418"/>
      <c r="I149" s="418"/>
      <c r="J149" s="418"/>
      <c r="K149" s="418"/>
      <c r="L149" s="419"/>
    </row>
    <row r="150" spans="1:12" ht="14.25" customHeight="1">
      <c r="A150" s="415" t="s">
        <v>104</v>
      </c>
      <c r="B150" s="416"/>
      <c r="C150" s="120">
        <v>102031</v>
      </c>
      <c r="D150" s="417" t="s">
        <v>203</v>
      </c>
      <c r="E150" s="418"/>
      <c r="F150" s="418"/>
      <c r="G150" s="418"/>
      <c r="H150" s="418"/>
      <c r="I150" s="418"/>
      <c r="J150" s="418"/>
      <c r="K150" s="418"/>
      <c r="L150" s="419"/>
    </row>
    <row r="151" spans="1:12" ht="14.25" customHeight="1">
      <c r="A151" s="142">
        <v>32</v>
      </c>
      <c r="B151" s="143" t="s">
        <v>108</v>
      </c>
      <c r="C151" s="338">
        <f>SUM(C152:C155)</f>
        <v>785000</v>
      </c>
      <c r="D151" s="145">
        <f aca="true" t="shared" si="22" ref="D151:L151">SUM(D152:D155)</f>
        <v>0</v>
      </c>
      <c r="E151" s="146">
        <f t="shared" si="22"/>
        <v>0</v>
      </c>
      <c r="F151" s="145">
        <f t="shared" si="22"/>
        <v>0</v>
      </c>
      <c r="G151" s="339">
        <f t="shared" si="22"/>
        <v>785000</v>
      </c>
      <c r="H151" s="147">
        <f t="shared" si="22"/>
        <v>0</v>
      </c>
      <c r="I151" s="148">
        <f t="shared" si="22"/>
        <v>0</v>
      </c>
      <c r="J151" s="149">
        <f t="shared" si="22"/>
        <v>0</v>
      </c>
      <c r="K151" s="145">
        <f t="shared" si="22"/>
        <v>0</v>
      </c>
      <c r="L151" s="150">
        <f t="shared" si="22"/>
        <v>0</v>
      </c>
    </row>
    <row r="152" spans="1:12" ht="14.25" customHeight="1">
      <c r="A152" s="130">
        <v>321</v>
      </c>
      <c r="B152" s="131" t="s">
        <v>109</v>
      </c>
      <c r="C152" s="132">
        <f>SUM(D152:J152)</f>
        <v>50000</v>
      </c>
      <c r="D152" s="151"/>
      <c r="E152" s="134"/>
      <c r="F152" s="151"/>
      <c r="G152" s="136">
        <v>50000</v>
      </c>
      <c r="H152" s="352"/>
      <c r="I152" s="136"/>
      <c r="J152" s="137"/>
      <c r="K152" s="151"/>
      <c r="L152" s="152"/>
    </row>
    <row r="153" spans="1:12" ht="14.25" customHeight="1">
      <c r="A153" s="130">
        <v>322</v>
      </c>
      <c r="B153" s="131" t="s">
        <v>110</v>
      </c>
      <c r="C153" s="132">
        <f>SUM(D153:J153)</f>
        <v>70000</v>
      </c>
      <c r="D153" s="151"/>
      <c r="E153" s="134"/>
      <c r="F153" s="135"/>
      <c r="G153" s="136">
        <v>70000</v>
      </c>
      <c r="H153" s="136"/>
      <c r="I153" s="136"/>
      <c r="J153" s="137"/>
      <c r="K153" s="151"/>
      <c r="L153" s="152"/>
    </row>
    <row r="154" spans="1:12" ht="14.25" customHeight="1">
      <c r="A154" s="130">
        <v>323</v>
      </c>
      <c r="B154" s="131" t="s">
        <v>111</v>
      </c>
      <c r="C154" s="132">
        <f>SUM(D154:J154)</f>
        <v>575000</v>
      </c>
      <c r="D154" s="151"/>
      <c r="E154" s="134"/>
      <c r="F154" s="151"/>
      <c r="G154" s="136">
        <v>575000</v>
      </c>
      <c r="H154" s="352"/>
      <c r="I154" s="136"/>
      <c r="J154" s="137"/>
      <c r="K154" s="151"/>
      <c r="L154" s="152"/>
    </row>
    <row r="155" spans="1:12" ht="14.25" customHeight="1">
      <c r="A155" s="340">
        <v>329</v>
      </c>
      <c r="B155" s="341" t="s">
        <v>41</v>
      </c>
      <c r="C155" s="132">
        <f>SUM(D155:J155)</f>
        <v>90000</v>
      </c>
      <c r="D155" s="304"/>
      <c r="E155" s="318"/>
      <c r="F155" s="319"/>
      <c r="G155" s="321">
        <v>90000</v>
      </c>
      <c r="H155" s="353"/>
      <c r="I155" s="321"/>
      <c r="J155" s="322"/>
      <c r="K155" s="304"/>
      <c r="L155" s="305">
        <v>0</v>
      </c>
    </row>
    <row r="156" spans="1:12" ht="14.25" customHeight="1">
      <c r="A156" s="153">
        <v>42</v>
      </c>
      <c r="B156" s="154" t="s">
        <v>115</v>
      </c>
      <c r="C156" s="155">
        <f>SUM(C157)</f>
        <v>70000</v>
      </c>
      <c r="D156" s="363">
        <f aca="true" t="shared" si="23" ref="D156:L156">SUM(D157)</f>
        <v>0</v>
      </c>
      <c r="E156" s="366">
        <f t="shared" si="23"/>
        <v>0</v>
      </c>
      <c r="F156" s="367">
        <f t="shared" si="23"/>
        <v>0</v>
      </c>
      <c r="G156" s="368">
        <f t="shared" si="23"/>
        <v>70000</v>
      </c>
      <c r="H156" s="368">
        <f t="shared" si="23"/>
        <v>0</v>
      </c>
      <c r="I156" s="368">
        <f t="shared" si="23"/>
        <v>0</v>
      </c>
      <c r="J156" s="362">
        <f t="shared" si="23"/>
        <v>0</v>
      </c>
      <c r="K156" s="155">
        <f t="shared" si="23"/>
        <v>0</v>
      </c>
      <c r="L156" s="155">
        <f t="shared" si="23"/>
        <v>0</v>
      </c>
    </row>
    <row r="157" spans="1:12" ht="14.25" customHeight="1">
      <c r="A157" s="130">
        <v>422</v>
      </c>
      <c r="B157" s="131" t="s">
        <v>116</v>
      </c>
      <c r="C157" s="132">
        <f>SUM(D157:J157)</f>
        <v>70000</v>
      </c>
      <c r="D157" s="174"/>
      <c r="E157" s="364"/>
      <c r="F157" s="365"/>
      <c r="G157" s="177">
        <v>70000</v>
      </c>
      <c r="H157" s="374"/>
      <c r="I157" s="177"/>
      <c r="J157" s="178"/>
      <c r="K157" s="174"/>
      <c r="L157" s="179"/>
    </row>
    <row r="158" spans="1:12" ht="14.25" customHeight="1">
      <c r="A158" s="413" t="s">
        <v>114</v>
      </c>
      <c r="B158" s="414"/>
      <c r="C158" s="162">
        <f>SUM(C156,C151)</f>
        <v>855000</v>
      </c>
      <c r="D158" s="162">
        <f aca="true" t="shared" si="24" ref="D158:L158">SUM(D156,D151)</f>
        <v>0</v>
      </c>
      <c r="E158" s="162">
        <f t="shared" si="24"/>
        <v>0</v>
      </c>
      <c r="F158" s="162">
        <f t="shared" si="24"/>
        <v>0</v>
      </c>
      <c r="G158" s="162">
        <f t="shared" si="24"/>
        <v>855000</v>
      </c>
      <c r="H158" s="162">
        <f t="shared" si="24"/>
        <v>0</v>
      </c>
      <c r="I158" s="162">
        <f t="shared" si="24"/>
        <v>0</v>
      </c>
      <c r="J158" s="162">
        <f t="shared" si="24"/>
        <v>0</v>
      </c>
      <c r="K158" s="162">
        <f t="shared" si="24"/>
        <v>0</v>
      </c>
      <c r="L158" s="162">
        <f t="shared" si="24"/>
        <v>0</v>
      </c>
    </row>
    <row r="159" spans="1:12" ht="15">
      <c r="A159" s="415" t="s">
        <v>102</v>
      </c>
      <c r="B159" s="416"/>
      <c r="C159" s="119" t="s">
        <v>118</v>
      </c>
      <c r="D159" s="417" t="s">
        <v>58</v>
      </c>
      <c r="E159" s="418"/>
      <c r="F159" s="418"/>
      <c r="G159" s="418"/>
      <c r="H159" s="418"/>
      <c r="I159" s="418"/>
      <c r="J159" s="418"/>
      <c r="K159" s="418"/>
      <c r="L159" s="419"/>
    </row>
    <row r="160" spans="1:12" ht="15">
      <c r="A160" s="415" t="s">
        <v>104</v>
      </c>
      <c r="B160" s="416"/>
      <c r="C160" s="120">
        <v>105008</v>
      </c>
      <c r="D160" s="417" t="s">
        <v>60</v>
      </c>
      <c r="E160" s="418"/>
      <c r="F160" s="418"/>
      <c r="G160" s="418"/>
      <c r="H160" s="418"/>
      <c r="I160" s="418"/>
      <c r="J160" s="418"/>
      <c r="K160" s="418"/>
      <c r="L160" s="419"/>
    </row>
    <row r="161" spans="1:12" ht="15">
      <c r="A161" s="278">
        <v>36</v>
      </c>
      <c r="B161" s="279" t="s">
        <v>197</v>
      </c>
      <c r="C161" s="123">
        <f aca="true" t="shared" si="25" ref="C161:L161">SUM(C162:C163)</f>
        <v>3773000</v>
      </c>
      <c r="D161" s="124">
        <f t="shared" si="25"/>
        <v>0</v>
      </c>
      <c r="E161" s="125">
        <f t="shared" si="25"/>
        <v>0</v>
      </c>
      <c r="F161" s="126">
        <f t="shared" si="25"/>
        <v>0</v>
      </c>
      <c r="G161" s="127">
        <f t="shared" si="25"/>
        <v>3773000</v>
      </c>
      <c r="H161" s="127">
        <f t="shared" si="25"/>
        <v>0</v>
      </c>
      <c r="I161" s="127">
        <f t="shared" si="25"/>
        <v>0</v>
      </c>
      <c r="J161" s="128">
        <f t="shared" si="25"/>
        <v>0</v>
      </c>
      <c r="K161" s="124">
        <f t="shared" si="25"/>
        <v>0</v>
      </c>
      <c r="L161" s="129">
        <f t="shared" si="25"/>
        <v>0</v>
      </c>
    </row>
    <row r="162" spans="1:12" ht="27">
      <c r="A162" s="280">
        <v>362</v>
      </c>
      <c r="B162" s="281" t="s">
        <v>198</v>
      </c>
      <c r="C162" s="132">
        <f>SUM(D162:J162)</f>
        <v>876000</v>
      </c>
      <c r="D162" s="133"/>
      <c r="E162" s="134"/>
      <c r="F162" s="135"/>
      <c r="G162" s="344">
        <v>876000</v>
      </c>
      <c r="I162" s="136"/>
      <c r="J162" s="137"/>
      <c r="K162" s="133">
        <v>0</v>
      </c>
      <c r="L162" s="132">
        <v>0</v>
      </c>
    </row>
    <row r="163" spans="1:12" ht="14.25">
      <c r="A163" s="280">
        <v>363</v>
      </c>
      <c r="B163" s="281" t="s">
        <v>199</v>
      </c>
      <c r="C163" s="132">
        <f>SUM(D163:J163)</f>
        <v>2897000</v>
      </c>
      <c r="D163" s="139"/>
      <c r="E163" s="134"/>
      <c r="F163" s="135"/>
      <c r="G163" s="344">
        <v>2897000</v>
      </c>
      <c r="I163" s="136"/>
      <c r="J163" s="137"/>
      <c r="K163" s="140"/>
      <c r="L163" s="141"/>
    </row>
    <row r="164" spans="1:12" ht="15">
      <c r="A164" s="413" t="s">
        <v>114</v>
      </c>
      <c r="B164" s="414"/>
      <c r="C164" s="162">
        <f aca="true" t="shared" si="26" ref="C164:L164">SUM(C161:C161)</f>
        <v>3773000</v>
      </c>
      <c r="D164" s="163">
        <f t="shared" si="26"/>
        <v>0</v>
      </c>
      <c r="E164" s="164">
        <f t="shared" si="26"/>
        <v>0</v>
      </c>
      <c r="F164" s="164">
        <f t="shared" si="26"/>
        <v>0</v>
      </c>
      <c r="G164" s="164">
        <f t="shared" si="26"/>
        <v>3773000</v>
      </c>
      <c r="H164" s="164">
        <f t="shared" si="26"/>
        <v>0</v>
      </c>
      <c r="I164" s="164">
        <f t="shared" si="26"/>
        <v>0</v>
      </c>
      <c r="J164" s="165">
        <f t="shared" si="26"/>
        <v>0</v>
      </c>
      <c r="K164" s="162">
        <f t="shared" si="26"/>
        <v>0</v>
      </c>
      <c r="L164" s="181">
        <f t="shared" si="26"/>
        <v>0</v>
      </c>
    </row>
    <row r="165" spans="1:12" ht="15">
      <c r="A165" s="415" t="s">
        <v>104</v>
      </c>
      <c r="B165" s="416"/>
      <c r="C165" s="120">
        <v>105011</v>
      </c>
      <c r="D165" s="417" t="s">
        <v>62</v>
      </c>
      <c r="E165" s="418"/>
      <c r="F165" s="418"/>
      <c r="G165" s="418"/>
      <c r="H165" s="418"/>
      <c r="I165" s="418"/>
      <c r="J165" s="418"/>
      <c r="K165" s="418"/>
      <c r="L165" s="419"/>
    </row>
    <row r="166" spans="1:12" ht="14.25" customHeight="1">
      <c r="A166" s="121">
        <v>31</v>
      </c>
      <c r="B166" s="122" t="s">
        <v>105</v>
      </c>
      <c r="C166" s="123">
        <f aca="true" t="shared" si="27" ref="C166:L166">SUM(C167:C168)</f>
        <v>117400</v>
      </c>
      <c r="D166" s="124">
        <f t="shared" si="27"/>
        <v>117400</v>
      </c>
      <c r="E166" s="125">
        <f t="shared" si="27"/>
        <v>0</v>
      </c>
      <c r="F166" s="126">
        <f t="shared" si="27"/>
        <v>0</v>
      </c>
      <c r="G166" s="127">
        <f t="shared" si="27"/>
        <v>0</v>
      </c>
      <c r="H166" s="127">
        <f t="shared" si="27"/>
        <v>0</v>
      </c>
      <c r="I166" s="127">
        <f t="shared" si="27"/>
        <v>0</v>
      </c>
      <c r="J166" s="128">
        <f t="shared" si="27"/>
        <v>0</v>
      </c>
      <c r="K166" s="124">
        <f t="shared" si="27"/>
        <v>0</v>
      </c>
      <c r="L166" s="129">
        <f t="shared" si="27"/>
        <v>0</v>
      </c>
    </row>
    <row r="167" spans="1:12" s="138" customFormat="1" ht="14.25" customHeight="1">
      <c r="A167" s="130">
        <v>311</v>
      </c>
      <c r="B167" s="131" t="s">
        <v>106</v>
      </c>
      <c r="C167" s="132">
        <f>SUM(D167:J167)</f>
        <v>100100</v>
      </c>
      <c r="D167" s="133">
        <v>100100</v>
      </c>
      <c r="E167" s="134"/>
      <c r="F167" s="135"/>
      <c r="G167" s="136"/>
      <c r="H167" s="136"/>
      <c r="I167" s="136"/>
      <c r="J167" s="137"/>
      <c r="K167" s="133">
        <v>0</v>
      </c>
      <c r="L167" s="132">
        <v>0</v>
      </c>
    </row>
    <row r="168" spans="1:12" s="138" customFormat="1" ht="14.25" customHeight="1">
      <c r="A168" s="130">
        <v>313</v>
      </c>
      <c r="B168" s="131" t="s">
        <v>107</v>
      </c>
      <c r="C168" s="132">
        <f>SUM(D168:J168)</f>
        <v>17300</v>
      </c>
      <c r="D168" s="139">
        <v>17300</v>
      </c>
      <c r="E168" s="134"/>
      <c r="F168" s="135"/>
      <c r="G168" s="136"/>
      <c r="H168" s="136"/>
      <c r="I168" s="136"/>
      <c r="J168" s="137"/>
      <c r="K168" s="140"/>
      <c r="L168" s="141"/>
    </row>
    <row r="169" spans="1:12" s="138" customFormat="1" ht="14.25" customHeight="1">
      <c r="A169" s="284">
        <v>32</v>
      </c>
      <c r="B169" s="285" t="s">
        <v>108</v>
      </c>
      <c r="C169" s="286">
        <f aca="true" t="shared" si="28" ref="C169:L169">SUM(C170:C171)</f>
        <v>544000</v>
      </c>
      <c r="D169" s="287">
        <f t="shared" si="28"/>
        <v>0</v>
      </c>
      <c r="E169" s="288">
        <f t="shared" si="28"/>
        <v>0</v>
      </c>
      <c r="F169" s="291">
        <f t="shared" si="28"/>
        <v>0</v>
      </c>
      <c r="G169" s="292">
        <f t="shared" si="28"/>
        <v>544000</v>
      </c>
      <c r="H169" s="292">
        <f t="shared" si="28"/>
        <v>0</v>
      </c>
      <c r="I169" s="292">
        <f t="shared" si="28"/>
        <v>0</v>
      </c>
      <c r="J169" s="293">
        <f t="shared" si="28"/>
        <v>0</v>
      </c>
      <c r="K169" s="326">
        <f t="shared" si="28"/>
        <v>0</v>
      </c>
      <c r="L169" s="294">
        <f t="shared" si="28"/>
        <v>0</v>
      </c>
    </row>
    <row r="170" spans="1:12" s="138" customFormat="1" ht="14.25" customHeight="1">
      <c r="A170" s="295">
        <v>321</v>
      </c>
      <c r="B170" s="296" t="s">
        <v>109</v>
      </c>
      <c r="C170" s="282">
        <f>SUM(D170:J170)</f>
        <v>24000</v>
      </c>
      <c r="D170" s="297">
        <v>0</v>
      </c>
      <c r="E170" s="298"/>
      <c r="F170" s="301"/>
      <c r="G170" s="302">
        <v>24000</v>
      </c>
      <c r="H170" s="369">
        <v>0</v>
      </c>
      <c r="I170" s="302"/>
      <c r="J170" s="303"/>
      <c r="K170" s="304"/>
      <c r="L170" s="305">
        <v>0</v>
      </c>
    </row>
    <row r="171" spans="1:12" s="138" customFormat="1" ht="14.25" customHeight="1">
      <c r="A171" s="295">
        <v>323</v>
      </c>
      <c r="B171" s="296" t="s">
        <v>111</v>
      </c>
      <c r="C171" s="132">
        <f>SUM(D171:J171)</f>
        <v>520000</v>
      </c>
      <c r="D171" s="304"/>
      <c r="E171" s="318"/>
      <c r="F171" s="320"/>
      <c r="G171" s="321">
        <v>520000</v>
      </c>
      <c r="H171" s="370">
        <v>0</v>
      </c>
      <c r="I171" s="321"/>
      <c r="J171" s="322"/>
      <c r="K171" s="304"/>
      <c r="L171" s="305"/>
    </row>
    <row r="172" spans="1:12" s="138" customFormat="1" ht="14.25" customHeight="1">
      <c r="A172" s="278">
        <v>42</v>
      </c>
      <c r="B172" s="279" t="s">
        <v>115</v>
      </c>
      <c r="C172" s="286">
        <f>SUM(C173)</f>
        <v>38000</v>
      </c>
      <c r="D172" s="327">
        <f aca="true" t="shared" si="29" ref="D172:L172">SUM(D173,)</f>
        <v>0</v>
      </c>
      <c r="E172" s="312">
        <f t="shared" si="29"/>
        <v>0</v>
      </c>
      <c r="F172" s="314">
        <f t="shared" si="29"/>
        <v>0</v>
      </c>
      <c r="G172" s="315">
        <f>SUM(G173)</f>
        <v>38000</v>
      </c>
      <c r="H172" s="315">
        <f t="shared" si="29"/>
        <v>0</v>
      </c>
      <c r="I172" s="315">
        <f t="shared" si="29"/>
        <v>0</v>
      </c>
      <c r="J172" s="316">
        <f t="shared" si="29"/>
        <v>0</v>
      </c>
      <c r="K172" s="328">
        <f t="shared" si="29"/>
        <v>0</v>
      </c>
      <c r="L172" s="329">
        <f t="shared" si="29"/>
        <v>0</v>
      </c>
    </row>
    <row r="173" spans="1:12" s="138" customFormat="1" ht="14.25" customHeight="1">
      <c r="A173" s="330">
        <v>422</v>
      </c>
      <c r="B173" s="331" t="s">
        <v>116</v>
      </c>
      <c r="C173" s="132">
        <f>SUM(D173:J173)</f>
        <v>38000</v>
      </c>
      <c r="D173" s="332"/>
      <c r="E173" s="333"/>
      <c r="F173" s="334"/>
      <c r="G173" s="335">
        <v>38000</v>
      </c>
      <c r="H173" s="354"/>
      <c r="I173" s="335"/>
      <c r="J173" s="336"/>
      <c r="K173" s="283"/>
      <c r="L173" s="337"/>
    </row>
    <row r="174" spans="1:12" ht="14.25" customHeight="1">
      <c r="A174" s="413" t="s">
        <v>114</v>
      </c>
      <c r="B174" s="414"/>
      <c r="C174" s="162">
        <f aca="true" t="shared" si="30" ref="C174:L174">SUM(C166,C169,C172)</f>
        <v>699400</v>
      </c>
      <c r="D174" s="163">
        <f t="shared" si="30"/>
        <v>117400</v>
      </c>
      <c r="E174" s="164">
        <f t="shared" si="30"/>
        <v>0</v>
      </c>
      <c r="F174" s="164">
        <f t="shared" si="30"/>
        <v>0</v>
      </c>
      <c r="G174" s="164">
        <f t="shared" si="30"/>
        <v>582000</v>
      </c>
      <c r="H174" s="164">
        <f t="shared" si="30"/>
        <v>0</v>
      </c>
      <c r="I174" s="164">
        <f t="shared" si="30"/>
        <v>0</v>
      </c>
      <c r="J174" s="165">
        <f t="shared" si="30"/>
        <v>0</v>
      </c>
      <c r="K174" s="162">
        <f t="shared" si="30"/>
        <v>0</v>
      </c>
      <c r="L174" s="181">
        <f t="shared" si="30"/>
        <v>0</v>
      </c>
    </row>
    <row r="175" spans="1:12" ht="15">
      <c r="A175" s="415" t="s">
        <v>102</v>
      </c>
      <c r="B175" s="416"/>
      <c r="C175" s="119" t="s">
        <v>118</v>
      </c>
      <c r="D175" s="417" t="s">
        <v>58</v>
      </c>
      <c r="E175" s="418"/>
      <c r="F175" s="418"/>
      <c r="G175" s="418"/>
      <c r="H175" s="418"/>
      <c r="I175" s="418"/>
      <c r="J175" s="418"/>
      <c r="K175" s="418"/>
      <c r="L175" s="419"/>
    </row>
    <row r="176" spans="1:12" ht="15">
      <c r="A176" s="415" t="s">
        <v>104</v>
      </c>
      <c r="B176" s="416"/>
      <c r="C176" s="120">
        <v>105012</v>
      </c>
      <c r="D176" s="417" t="s">
        <v>124</v>
      </c>
      <c r="E176" s="418"/>
      <c r="F176" s="418"/>
      <c r="G176" s="418"/>
      <c r="H176" s="418"/>
      <c r="I176" s="418"/>
      <c r="J176" s="418"/>
      <c r="K176" s="418"/>
      <c r="L176" s="419"/>
    </row>
    <row r="177" spans="1:12" ht="14.25" customHeight="1">
      <c r="A177" s="121">
        <v>31</v>
      </c>
      <c r="B177" s="122" t="s">
        <v>105</v>
      </c>
      <c r="C177" s="123">
        <f aca="true" t="shared" si="31" ref="C177:L177">SUM(C178:C179)</f>
        <v>182900</v>
      </c>
      <c r="D177" s="124">
        <f t="shared" si="31"/>
        <v>182900</v>
      </c>
      <c r="E177" s="125">
        <f t="shared" si="31"/>
        <v>0</v>
      </c>
      <c r="F177" s="126">
        <f t="shared" si="31"/>
        <v>0</v>
      </c>
      <c r="G177" s="127">
        <f t="shared" si="31"/>
        <v>0</v>
      </c>
      <c r="H177" s="127">
        <f t="shared" si="31"/>
        <v>0</v>
      </c>
      <c r="I177" s="127">
        <f t="shared" si="31"/>
        <v>0</v>
      </c>
      <c r="J177" s="128">
        <f t="shared" si="31"/>
        <v>0</v>
      </c>
      <c r="K177" s="124">
        <f t="shared" si="31"/>
        <v>0</v>
      </c>
      <c r="L177" s="129">
        <f t="shared" si="31"/>
        <v>0</v>
      </c>
    </row>
    <row r="178" spans="1:12" s="138" customFormat="1" ht="14.25" customHeight="1">
      <c r="A178" s="130">
        <v>311</v>
      </c>
      <c r="B178" s="131" t="s">
        <v>106</v>
      </c>
      <c r="C178" s="132">
        <f>SUM(D178:J178)</f>
        <v>156000</v>
      </c>
      <c r="D178" s="133">
        <v>156000</v>
      </c>
      <c r="E178" s="134"/>
      <c r="F178" s="135"/>
      <c r="G178" s="136"/>
      <c r="H178" s="136"/>
      <c r="I178" s="136"/>
      <c r="J178" s="137"/>
      <c r="K178" s="133"/>
      <c r="L178" s="132"/>
    </row>
    <row r="179" spans="1:12" s="138" customFormat="1" ht="14.25" customHeight="1">
      <c r="A179" s="130">
        <v>313</v>
      </c>
      <c r="B179" s="131" t="s">
        <v>107</v>
      </c>
      <c r="C179" s="132">
        <f>SUM(D179:J179)</f>
        <v>26900</v>
      </c>
      <c r="D179" s="139">
        <v>26900</v>
      </c>
      <c r="E179" s="134"/>
      <c r="F179" s="135"/>
      <c r="G179" s="136"/>
      <c r="H179" s="136"/>
      <c r="I179" s="136"/>
      <c r="J179" s="137"/>
      <c r="K179" s="140"/>
      <c r="L179" s="141"/>
    </row>
    <row r="180" spans="1:12" ht="14.25" customHeight="1">
      <c r="A180" s="142">
        <v>32</v>
      </c>
      <c r="B180" s="143" t="s">
        <v>108</v>
      </c>
      <c r="C180" s="144">
        <f>SUM(C181:C182)</f>
        <v>30000</v>
      </c>
      <c r="D180" s="145">
        <f aca="true" t="shared" si="32" ref="D180:L180">SUM(D181:D182)</f>
        <v>30000</v>
      </c>
      <c r="E180" s="146">
        <f t="shared" si="32"/>
        <v>0</v>
      </c>
      <c r="F180" s="147">
        <f t="shared" si="32"/>
        <v>0</v>
      </c>
      <c r="G180" s="148">
        <f t="shared" si="32"/>
        <v>0</v>
      </c>
      <c r="H180" s="148">
        <f t="shared" si="32"/>
        <v>0</v>
      </c>
      <c r="I180" s="148">
        <f t="shared" si="32"/>
        <v>0</v>
      </c>
      <c r="J180" s="149">
        <f t="shared" si="32"/>
        <v>0</v>
      </c>
      <c r="K180" s="145">
        <f t="shared" si="32"/>
        <v>0</v>
      </c>
      <c r="L180" s="150">
        <f t="shared" si="32"/>
        <v>0</v>
      </c>
    </row>
    <row r="181" spans="1:12" s="138" customFormat="1" ht="14.25" customHeight="1">
      <c r="A181" s="130">
        <v>321</v>
      </c>
      <c r="B181" s="131" t="s">
        <v>109</v>
      </c>
      <c r="C181" s="132">
        <f>SUM(D181:J181)</f>
        <v>15000</v>
      </c>
      <c r="D181" s="151">
        <v>15000</v>
      </c>
      <c r="E181" s="134"/>
      <c r="F181" s="135"/>
      <c r="G181" s="136"/>
      <c r="H181" s="136"/>
      <c r="I181" s="136"/>
      <c r="J181" s="137"/>
      <c r="K181" s="151"/>
      <c r="L181" s="152"/>
    </row>
    <row r="182" spans="1:12" s="138" customFormat="1" ht="14.25" customHeight="1">
      <c r="A182" s="130">
        <v>323</v>
      </c>
      <c r="B182" s="131" t="s">
        <v>111</v>
      </c>
      <c r="C182" s="132">
        <f>SUM(D182:J182)</f>
        <v>15000</v>
      </c>
      <c r="D182" s="151">
        <v>15000</v>
      </c>
      <c r="E182" s="134"/>
      <c r="F182" s="135"/>
      <c r="G182" s="136"/>
      <c r="H182" s="136"/>
      <c r="I182" s="136"/>
      <c r="J182" s="137"/>
      <c r="K182" s="151"/>
      <c r="L182" s="152"/>
    </row>
    <row r="183" spans="1:12" ht="14.25" customHeight="1">
      <c r="A183" s="413" t="s">
        <v>114</v>
      </c>
      <c r="B183" s="414"/>
      <c r="C183" s="162">
        <f>SUM(C177,C180)</f>
        <v>212900</v>
      </c>
      <c r="D183" s="163">
        <f aca="true" t="shared" si="33" ref="D183:L183">SUM(D177,D180)</f>
        <v>212900</v>
      </c>
      <c r="E183" s="164">
        <f t="shared" si="33"/>
        <v>0</v>
      </c>
      <c r="F183" s="164">
        <f t="shared" si="33"/>
        <v>0</v>
      </c>
      <c r="G183" s="164">
        <f t="shared" si="33"/>
        <v>0</v>
      </c>
      <c r="H183" s="164">
        <f t="shared" si="33"/>
        <v>0</v>
      </c>
      <c r="I183" s="164">
        <f t="shared" si="33"/>
        <v>0</v>
      </c>
      <c r="J183" s="165">
        <f t="shared" si="33"/>
        <v>0</v>
      </c>
      <c r="K183" s="162">
        <f t="shared" si="33"/>
        <v>0</v>
      </c>
      <c r="L183" s="181">
        <f t="shared" si="33"/>
        <v>0</v>
      </c>
    </row>
    <row r="184" spans="1:12" ht="15">
      <c r="A184" s="415" t="s">
        <v>102</v>
      </c>
      <c r="B184" s="416"/>
      <c r="C184" s="119" t="s">
        <v>118</v>
      </c>
      <c r="D184" s="417" t="s">
        <v>58</v>
      </c>
      <c r="E184" s="418"/>
      <c r="F184" s="418"/>
      <c r="G184" s="418"/>
      <c r="H184" s="418"/>
      <c r="I184" s="418"/>
      <c r="J184" s="418"/>
      <c r="K184" s="418"/>
      <c r="L184" s="419"/>
    </row>
    <row r="185" spans="1:12" ht="15">
      <c r="A185" s="415" t="s">
        <v>104</v>
      </c>
      <c r="B185" s="416"/>
      <c r="C185" s="120">
        <v>105013</v>
      </c>
      <c r="D185" s="417" t="s">
        <v>67</v>
      </c>
      <c r="E185" s="418"/>
      <c r="F185" s="418"/>
      <c r="G185" s="418"/>
      <c r="H185" s="418"/>
      <c r="I185" s="418"/>
      <c r="J185" s="418"/>
      <c r="K185" s="418"/>
      <c r="L185" s="419"/>
    </row>
    <row r="186" spans="1:12" ht="14.25" customHeight="1">
      <c r="A186" s="121">
        <v>31</v>
      </c>
      <c r="B186" s="122" t="s">
        <v>105</v>
      </c>
      <c r="C186" s="123">
        <f aca="true" t="shared" si="34" ref="C186:L186">SUM(C187:C188)</f>
        <v>104800</v>
      </c>
      <c r="D186" s="124">
        <f t="shared" si="34"/>
        <v>104800</v>
      </c>
      <c r="E186" s="125">
        <f t="shared" si="34"/>
        <v>0</v>
      </c>
      <c r="F186" s="126">
        <f t="shared" si="34"/>
        <v>0</v>
      </c>
      <c r="G186" s="127">
        <f t="shared" si="34"/>
        <v>0</v>
      </c>
      <c r="H186" s="127">
        <f t="shared" si="34"/>
        <v>0</v>
      </c>
      <c r="I186" s="127">
        <f t="shared" si="34"/>
        <v>0</v>
      </c>
      <c r="J186" s="128">
        <f t="shared" si="34"/>
        <v>0</v>
      </c>
      <c r="K186" s="124">
        <f t="shared" si="34"/>
        <v>0</v>
      </c>
      <c r="L186" s="129">
        <f t="shared" si="34"/>
        <v>0</v>
      </c>
    </row>
    <row r="187" spans="1:12" s="138" customFormat="1" ht="14.25" customHeight="1">
      <c r="A187" s="130">
        <v>311</v>
      </c>
      <c r="B187" s="131" t="s">
        <v>106</v>
      </c>
      <c r="C187" s="132">
        <f>SUM(D187:J187)</f>
        <v>89400</v>
      </c>
      <c r="D187" s="133">
        <v>89400</v>
      </c>
      <c r="E187" s="134"/>
      <c r="F187" s="135"/>
      <c r="G187" s="136"/>
      <c r="H187" s="136"/>
      <c r="I187" s="136"/>
      <c r="J187" s="137"/>
      <c r="K187" s="133"/>
      <c r="L187" s="132"/>
    </row>
    <row r="188" spans="1:12" s="138" customFormat="1" ht="14.25" customHeight="1">
      <c r="A188" s="130">
        <v>313</v>
      </c>
      <c r="B188" s="131" t="s">
        <v>107</v>
      </c>
      <c r="C188" s="132">
        <f>SUM(D188:J188)</f>
        <v>15400</v>
      </c>
      <c r="D188" s="139">
        <v>15400</v>
      </c>
      <c r="E188" s="134"/>
      <c r="F188" s="135"/>
      <c r="G188" s="136"/>
      <c r="H188" s="136"/>
      <c r="I188" s="136"/>
      <c r="J188" s="137"/>
      <c r="K188" s="140"/>
      <c r="L188" s="141"/>
    </row>
    <row r="189" spans="1:12" s="138" customFormat="1" ht="14.25" customHeight="1">
      <c r="A189" s="284">
        <v>32</v>
      </c>
      <c r="B189" s="285" t="s">
        <v>108</v>
      </c>
      <c r="C189" s="286">
        <f aca="true" t="shared" si="35" ref="C189:L189">SUM(C190:C193)</f>
        <v>387313</v>
      </c>
      <c r="D189" s="287">
        <f t="shared" si="35"/>
        <v>0</v>
      </c>
      <c r="E189" s="288">
        <f t="shared" si="35"/>
        <v>0</v>
      </c>
      <c r="F189" s="289">
        <f t="shared" si="35"/>
        <v>0</v>
      </c>
      <c r="G189" s="290">
        <f t="shared" si="35"/>
        <v>387313</v>
      </c>
      <c r="H189" s="291">
        <f t="shared" si="35"/>
        <v>0</v>
      </c>
      <c r="I189" s="292">
        <f t="shared" si="35"/>
        <v>0</v>
      </c>
      <c r="J189" s="293">
        <f t="shared" si="35"/>
        <v>0</v>
      </c>
      <c r="K189" s="290">
        <f t="shared" si="35"/>
        <v>0</v>
      </c>
      <c r="L189" s="294">
        <f t="shared" si="35"/>
        <v>0</v>
      </c>
    </row>
    <row r="190" spans="1:12" s="138" customFormat="1" ht="14.25" customHeight="1">
      <c r="A190" s="295">
        <v>321</v>
      </c>
      <c r="B190" s="296" t="s">
        <v>109</v>
      </c>
      <c r="C190" s="282">
        <f>SUM(D190:J190)</f>
        <v>11177</v>
      </c>
      <c r="D190" s="297">
        <v>0</v>
      </c>
      <c r="E190" s="298"/>
      <c r="F190" s="299"/>
      <c r="G190" s="300">
        <v>11177</v>
      </c>
      <c r="H190" s="356"/>
      <c r="I190" s="302"/>
      <c r="J190" s="303"/>
      <c r="K190" s="304"/>
      <c r="L190" s="305">
        <v>0</v>
      </c>
    </row>
    <row r="191" spans="1:12" s="138" customFormat="1" ht="14.25" customHeight="1">
      <c r="A191" s="130">
        <v>322</v>
      </c>
      <c r="B191" s="131" t="s">
        <v>110</v>
      </c>
      <c r="C191" s="132">
        <f>SUM(D191:J191)</f>
        <v>15356</v>
      </c>
      <c r="D191" s="151"/>
      <c r="E191" s="134"/>
      <c r="F191" s="151"/>
      <c r="G191" s="300">
        <v>15356</v>
      </c>
      <c r="H191" s="352"/>
      <c r="I191" s="136"/>
      <c r="J191" s="137"/>
      <c r="K191" s="151"/>
      <c r="L191" s="152"/>
    </row>
    <row r="192" spans="1:12" s="138" customFormat="1" ht="14.25" customHeight="1">
      <c r="A192" s="295">
        <v>323</v>
      </c>
      <c r="B192" s="296" t="s">
        <v>111</v>
      </c>
      <c r="C192" s="282">
        <f>SUM(D192:J192)</f>
        <v>331780</v>
      </c>
      <c r="D192" s="306">
        <v>0</v>
      </c>
      <c r="E192" s="307"/>
      <c r="F192" s="308"/>
      <c r="G192" s="300">
        <v>331780</v>
      </c>
      <c r="H192" s="357"/>
      <c r="I192" s="309"/>
      <c r="J192" s="310"/>
      <c r="K192" s="304"/>
      <c r="L192" s="305">
        <v>0</v>
      </c>
    </row>
    <row r="193" spans="1:12" s="138" customFormat="1" ht="14.25" customHeight="1">
      <c r="A193" s="295">
        <v>324</v>
      </c>
      <c r="B193" s="296" t="s">
        <v>35</v>
      </c>
      <c r="C193" s="282">
        <f>SUM(D193:J193)</f>
        <v>29000</v>
      </c>
      <c r="D193" s="355"/>
      <c r="E193" s="190"/>
      <c r="F193" s="189"/>
      <c r="G193" s="300">
        <v>29000</v>
      </c>
      <c r="H193" s="283"/>
      <c r="I193" s="189"/>
      <c r="J193" s="191"/>
      <c r="K193" s="189"/>
      <c r="L193" s="305"/>
    </row>
    <row r="194" spans="1:12" s="138" customFormat="1" ht="14.25" customHeight="1">
      <c r="A194" s="278">
        <v>36</v>
      </c>
      <c r="B194" s="279" t="s">
        <v>197</v>
      </c>
      <c r="C194" s="286">
        <f>SUM(C195)</f>
        <v>54393</v>
      </c>
      <c r="D194" s="311">
        <f aca="true" t="shared" si="36" ref="D194:L194">SUM(D195)</f>
        <v>0</v>
      </c>
      <c r="E194" s="312">
        <f t="shared" si="36"/>
        <v>0</v>
      </c>
      <c r="F194" s="313">
        <f t="shared" si="36"/>
        <v>0</v>
      </c>
      <c r="G194" s="290">
        <f t="shared" si="36"/>
        <v>54393</v>
      </c>
      <c r="H194" s="314">
        <f t="shared" si="36"/>
        <v>0</v>
      </c>
      <c r="I194" s="315">
        <f t="shared" si="36"/>
        <v>0</v>
      </c>
      <c r="J194" s="316">
        <f t="shared" si="36"/>
        <v>0</v>
      </c>
      <c r="K194" s="290">
        <f t="shared" si="36"/>
        <v>0</v>
      </c>
      <c r="L194" s="317">
        <f t="shared" si="36"/>
        <v>0</v>
      </c>
    </row>
    <row r="195" spans="1:12" s="138" customFormat="1" ht="14.25" customHeight="1">
      <c r="A195" s="280">
        <v>363</v>
      </c>
      <c r="B195" s="281" t="s">
        <v>199</v>
      </c>
      <c r="C195" s="282">
        <f>SUM(D195:J195)</f>
        <v>54393</v>
      </c>
      <c r="D195" s="304"/>
      <c r="E195" s="318"/>
      <c r="F195" s="319"/>
      <c r="G195" s="300">
        <v>54393</v>
      </c>
      <c r="H195" s="353"/>
      <c r="I195" s="321"/>
      <c r="J195" s="322"/>
      <c r="K195" s="304"/>
      <c r="L195" s="305"/>
    </row>
    <row r="196" spans="1:12" s="138" customFormat="1" ht="14.25" customHeight="1">
      <c r="A196" s="278">
        <v>42</v>
      </c>
      <c r="B196" s="279" t="s">
        <v>115</v>
      </c>
      <c r="C196" s="286">
        <f>SUM(C197)</f>
        <v>57300</v>
      </c>
      <c r="D196" s="327">
        <f aca="true" t="shared" si="37" ref="D196:L196">SUM(D197,)</f>
        <v>0</v>
      </c>
      <c r="E196" s="312">
        <f t="shared" si="37"/>
        <v>0</v>
      </c>
      <c r="F196" s="314">
        <f t="shared" si="37"/>
        <v>0</v>
      </c>
      <c r="G196" s="315">
        <f>SUM(G197)</f>
        <v>57300</v>
      </c>
      <c r="H196" s="315">
        <f t="shared" si="37"/>
        <v>0</v>
      </c>
      <c r="I196" s="315">
        <f t="shared" si="37"/>
        <v>0</v>
      </c>
      <c r="J196" s="316">
        <f t="shared" si="37"/>
        <v>0</v>
      </c>
      <c r="K196" s="328">
        <f t="shared" si="37"/>
        <v>0</v>
      </c>
      <c r="L196" s="329">
        <f t="shared" si="37"/>
        <v>0</v>
      </c>
    </row>
    <row r="197" spans="1:12" s="138" customFormat="1" ht="14.25" customHeight="1">
      <c r="A197" s="330">
        <v>422</v>
      </c>
      <c r="B197" s="331" t="s">
        <v>116</v>
      </c>
      <c r="C197" s="132">
        <f>SUM(D197:J197)</f>
        <v>57300</v>
      </c>
      <c r="D197" s="332"/>
      <c r="E197" s="333"/>
      <c r="F197" s="334"/>
      <c r="G197" s="335">
        <v>57300</v>
      </c>
      <c r="H197" s="354"/>
      <c r="I197" s="335"/>
      <c r="J197" s="336"/>
      <c r="K197" s="283"/>
      <c r="L197" s="337"/>
    </row>
    <row r="198" spans="1:12" s="138" customFormat="1" ht="14.25" customHeight="1">
      <c r="A198" s="142">
        <v>45</v>
      </c>
      <c r="B198" s="143" t="s">
        <v>200</v>
      </c>
      <c r="C198" s="323">
        <f>SUM(C199)</f>
        <v>16000</v>
      </c>
      <c r="D198" s="145">
        <f aca="true" t="shared" si="38" ref="D198:L198">SUM(D199)</f>
        <v>0</v>
      </c>
      <c r="E198" s="146">
        <f t="shared" si="38"/>
        <v>0</v>
      </c>
      <c r="F198" s="145">
        <f t="shared" si="38"/>
        <v>0</v>
      </c>
      <c r="G198" s="324">
        <f t="shared" si="38"/>
        <v>16000</v>
      </c>
      <c r="H198" s="147">
        <f t="shared" si="38"/>
        <v>0</v>
      </c>
      <c r="I198" s="148">
        <f t="shared" si="38"/>
        <v>0</v>
      </c>
      <c r="J198" s="149">
        <f t="shared" si="38"/>
        <v>0</v>
      </c>
      <c r="K198" s="324">
        <f t="shared" si="38"/>
        <v>0</v>
      </c>
      <c r="L198" s="150">
        <f t="shared" si="38"/>
        <v>0</v>
      </c>
    </row>
    <row r="199" spans="1:12" s="138" customFormat="1" ht="14.25" customHeight="1">
      <c r="A199" s="130">
        <v>451</v>
      </c>
      <c r="B199" s="131" t="s">
        <v>201</v>
      </c>
      <c r="C199" s="132">
        <f>SUM(D199:J199)</f>
        <v>16000</v>
      </c>
      <c r="D199" s="151"/>
      <c r="E199" s="134"/>
      <c r="F199" s="151"/>
      <c r="G199" s="325">
        <v>16000</v>
      </c>
      <c r="H199" s="358"/>
      <c r="I199" s="136"/>
      <c r="J199" s="137"/>
      <c r="K199" s="151">
        <v>0</v>
      </c>
      <c r="L199" s="152">
        <v>0</v>
      </c>
    </row>
    <row r="200" spans="1:12" ht="14.25" customHeight="1">
      <c r="A200" s="413" t="s">
        <v>114</v>
      </c>
      <c r="B200" s="414"/>
      <c r="C200" s="162">
        <f aca="true" t="shared" si="39" ref="C200:L200">SUM(C186,C189,C194,C196,C198)</f>
        <v>619806</v>
      </c>
      <c r="D200" s="163">
        <f t="shared" si="39"/>
        <v>104800</v>
      </c>
      <c r="E200" s="164">
        <f t="shared" si="39"/>
        <v>0</v>
      </c>
      <c r="F200" s="164">
        <f t="shared" si="39"/>
        <v>0</v>
      </c>
      <c r="G200" s="164">
        <f t="shared" si="39"/>
        <v>515006</v>
      </c>
      <c r="H200" s="164">
        <f t="shared" si="39"/>
        <v>0</v>
      </c>
      <c r="I200" s="164">
        <f t="shared" si="39"/>
        <v>0</v>
      </c>
      <c r="J200" s="165">
        <f t="shared" si="39"/>
        <v>0</v>
      </c>
      <c r="K200" s="162">
        <f t="shared" si="39"/>
        <v>0</v>
      </c>
      <c r="L200" s="181">
        <f t="shared" si="39"/>
        <v>0</v>
      </c>
    </row>
    <row r="201" spans="1:12" ht="15">
      <c r="A201" s="415" t="s">
        <v>102</v>
      </c>
      <c r="B201" s="416"/>
      <c r="C201" s="119" t="s">
        <v>118</v>
      </c>
      <c r="D201" s="417" t="s">
        <v>58</v>
      </c>
      <c r="E201" s="418"/>
      <c r="F201" s="418"/>
      <c r="G201" s="418"/>
      <c r="H201" s="418"/>
      <c r="I201" s="418"/>
      <c r="J201" s="418"/>
      <c r="K201" s="418"/>
      <c r="L201" s="419"/>
    </row>
    <row r="202" spans="1:12" ht="15">
      <c r="A202" s="415" t="s">
        <v>104</v>
      </c>
      <c r="B202" s="416"/>
      <c r="C202" s="120">
        <v>105015</v>
      </c>
      <c r="D202" s="417" t="s">
        <v>192</v>
      </c>
      <c r="E202" s="418"/>
      <c r="F202" s="418"/>
      <c r="G202" s="418"/>
      <c r="H202" s="418"/>
      <c r="I202" s="418"/>
      <c r="J202" s="418"/>
      <c r="K202" s="418"/>
      <c r="L202" s="419"/>
    </row>
    <row r="203" spans="1:12" ht="14.25" customHeight="1">
      <c r="A203" s="121">
        <v>31</v>
      </c>
      <c r="B203" s="122" t="s">
        <v>105</v>
      </c>
      <c r="C203" s="123">
        <f aca="true" t="shared" si="40" ref="C203:L203">SUM(C204:C205)</f>
        <v>238900</v>
      </c>
      <c r="D203" s="124">
        <f t="shared" si="40"/>
        <v>238900</v>
      </c>
      <c r="E203" s="125">
        <f t="shared" si="40"/>
        <v>0</v>
      </c>
      <c r="F203" s="126">
        <f t="shared" si="40"/>
        <v>0</v>
      </c>
      <c r="G203" s="127">
        <f t="shared" si="40"/>
        <v>0</v>
      </c>
      <c r="H203" s="127">
        <f t="shared" si="40"/>
        <v>0</v>
      </c>
      <c r="I203" s="127">
        <f t="shared" si="40"/>
        <v>0</v>
      </c>
      <c r="J203" s="128">
        <f t="shared" si="40"/>
        <v>0</v>
      </c>
      <c r="K203" s="124">
        <f t="shared" si="40"/>
        <v>0</v>
      </c>
      <c r="L203" s="129">
        <f t="shared" si="40"/>
        <v>0</v>
      </c>
    </row>
    <row r="204" spans="1:12" s="138" customFormat="1" ht="14.25" customHeight="1">
      <c r="A204" s="130">
        <v>311</v>
      </c>
      <c r="B204" s="131" t="s">
        <v>106</v>
      </c>
      <c r="C204" s="132">
        <f>SUM(D204:J204)</f>
        <v>203800</v>
      </c>
      <c r="D204" s="133">
        <v>203800</v>
      </c>
      <c r="E204" s="134"/>
      <c r="F204" s="135"/>
      <c r="G204" s="136"/>
      <c r="H204" s="136"/>
      <c r="I204" s="136"/>
      <c r="J204" s="137"/>
      <c r="K204" s="133"/>
      <c r="L204" s="132"/>
    </row>
    <row r="205" spans="1:12" s="138" customFormat="1" ht="14.25" customHeight="1">
      <c r="A205" s="130">
        <v>313</v>
      </c>
      <c r="B205" s="131" t="s">
        <v>107</v>
      </c>
      <c r="C205" s="132">
        <f>SUM(D205:J205)</f>
        <v>35100</v>
      </c>
      <c r="D205" s="139">
        <v>35100</v>
      </c>
      <c r="E205" s="134"/>
      <c r="F205" s="135"/>
      <c r="G205" s="136"/>
      <c r="H205" s="136"/>
      <c r="I205" s="136"/>
      <c r="J205" s="137"/>
      <c r="K205" s="140"/>
      <c r="L205" s="141"/>
    </row>
    <row r="206" spans="1:12" s="138" customFormat="1" ht="14.25" customHeight="1">
      <c r="A206" s="142">
        <v>32</v>
      </c>
      <c r="B206" s="143" t="s">
        <v>108</v>
      </c>
      <c r="C206" s="338">
        <f>SUM(C207:C210)</f>
        <v>321720</v>
      </c>
      <c r="D206" s="145">
        <f aca="true" t="shared" si="41" ref="D206:L206">SUM(D207:D210)</f>
        <v>0</v>
      </c>
      <c r="E206" s="146">
        <f t="shared" si="41"/>
        <v>0</v>
      </c>
      <c r="F206" s="145">
        <f t="shared" si="41"/>
        <v>0</v>
      </c>
      <c r="G206" s="339">
        <f t="shared" si="41"/>
        <v>321720</v>
      </c>
      <c r="H206" s="147">
        <f t="shared" si="41"/>
        <v>0</v>
      </c>
      <c r="I206" s="148">
        <f t="shared" si="41"/>
        <v>0</v>
      </c>
      <c r="J206" s="149">
        <f t="shared" si="41"/>
        <v>0</v>
      </c>
      <c r="K206" s="145">
        <f t="shared" si="41"/>
        <v>224438</v>
      </c>
      <c r="L206" s="150">
        <f t="shared" si="41"/>
        <v>0</v>
      </c>
    </row>
    <row r="207" spans="1:12" s="138" customFormat="1" ht="14.25" customHeight="1">
      <c r="A207" s="130">
        <v>321</v>
      </c>
      <c r="B207" s="131" t="s">
        <v>109</v>
      </c>
      <c r="C207" s="132">
        <f>SUM(D207:J207)</f>
        <v>45960</v>
      </c>
      <c r="D207" s="151"/>
      <c r="E207" s="134"/>
      <c r="F207" s="151"/>
      <c r="G207" s="136">
        <v>45960</v>
      </c>
      <c r="H207" s="352"/>
      <c r="I207" s="136"/>
      <c r="J207" s="137"/>
      <c r="K207" s="151">
        <v>22980</v>
      </c>
      <c r="L207" s="152"/>
    </row>
    <row r="208" spans="1:12" s="138" customFormat="1" ht="14.25" customHeight="1">
      <c r="A208" s="130">
        <v>322</v>
      </c>
      <c r="B208" s="131" t="s">
        <v>110</v>
      </c>
      <c r="C208" s="132">
        <f>SUM(D208:J208)</f>
        <v>7660</v>
      </c>
      <c r="D208" s="151"/>
      <c r="E208" s="134"/>
      <c r="F208" s="151"/>
      <c r="G208" s="300">
        <v>7660</v>
      </c>
      <c r="H208" s="352"/>
      <c r="I208" s="136"/>
      <c r="J208" s="137"/>
      <c r="K208" s="151">
        <v>2298</v>
      </c>
      <c r="L208" s="152"/>
    </row>
    <row r="209" spans="1:12" s="138" customFormat="1" ht="14.25" customHeight="1">
      <c r="A209" s="130">
        <v>323</v>
      </c>
      <c r="B209" s="131" t="s">
        <v>111</v>
      </c>
      <c r="C209" s="132">
        <f>SUM(D209:J209)</f>
        <v>191500</v>
      </c>
      <c r="D209" s="151"/>
      <c r="E209" s="134"/>
      <c r="F209" s="151"/>
      <c r="G209" s="136">
        <v>191500</v>
      </c>
      <c r="H209" s="352"/>
      <c r="I209" s="136"/>
      <c r="J209" s="137"/>
      <c r="K209" s="151">
        <v>160860</v>
      </c>
      <c r="L209" s="152"/>
    </row>
    <row r="210" spans="1:12" s="138" customFormat="1" ht="14.25" customHeight="1">
      <c r="A210" s="340">
        <v>329</v>
      </c>
      <c r="B210" s="341" t="s">
        <v>41</v>
      </c>
      <c r="C210" s="132">
        <f>SUM(D210:J210)</f>
        <v>76600</v>
      </c>
      <c r="D210" s="304"/>
      <c r="E210" s="318"/>
      <c r="F210" s="319"/>
      <c r="G210" s="321">
        <v>76600</v>
      </c>
      <c r="H210" s="353"/>
      <c r="I210" s="321"/>
      <c r="J210" s="322"/>
      <c r="K210" s="304">
        <v>38300</v>
      </c>
      <c r="L210" s="305">
        <v>0</v>
      </c>
    </row>
    <row r="211" spans="1:12" ht="14.25" customHeight="1">
      <c r="A211" s="413" t="s">
        <v>114</v>
      </c>
      <c r="B211" s="414"/>
      <c r="C211" s="162">
        <f>SUM(C203,C206)</f>
        <v>560620</v>
      </c>
      <c r="D211" s="163">
        <f aca="true" t="shared" si="42" ref="D211:L211">SUM(D203,D206)</f>
        <v>238900</v>
      </c>
      <c r="E211" s="164">
        <f t="shared" si="42"/>
        <v>0</v>
      </c>
      <c r="F211" s="164">
        <f t="shared" si="42"/>
        <v>0</v>
      </c>
      <c r="G211" s="164">
        <f t="shared" si="42"/>
        <v>321720</v>
      </c>
      <c r="H211" s="164">
        <f t="shared" si="42"/>
        <v>0</v>
      </c>
      <c r="I211" s="164">
        <f t="shared" si="42"/>
        <v>0</v>
      </c>
      <c r="J211" s="165">
        <f t="shared" si="42"/>
        <v>0</v>
      </c>
      <c r="K211" s="162">
        <f t="shared" si="42"/>
        <v>224438</v>
      </c>
      <c r="L211" s="181">
        <f t="shared" si="42"/>
        <v>0</v>
      </c>
    </row>
    <row r="212" spans="1:12" ht="14.25" customHeight="1">
      <c r="A212" s="415" t="s">
        <v>102</v>
      </c>
      <c r="B212" s="416"/>
      <c r="C212" s="119" t="s">
        <v>118</v>
      </c>
      <c r="D212" s="417" t="s">
        <v>58</v>
      </c>
      <c r="E212" s="418"/>
      <c r="F212" s="418"/>
      <c r="G212" s="418"/>
      <c r="H212" s="418"/>
      <c r="I212" s="418"/>
      <c r="J212" s="418"/>
      <c r="K212" s="418"/>
      <c r="L212" s="419"/>
    </row>
    <row r="213" spans="1:12" ht="14.25" customHeight="1">
      <c r="A213" s="415" t="s">
        <v>104</v>
      </c>
      <c r="B213" s="416"/>
      <c r="C213" s="120">
        <v>105016</v>
      </c>
      <c r="D213" s="417" t="s">
        <v>178</v>
      </c>
      <c r="E213" s="418"/>
      <c r="F213" s="418"/>
      <c r="G213" s="418"/>
      <c r="H213" s="418"/>
      <c r="I213" s="418"/>
      <c r="J213" s="418"/>
      <c r="K213" s="418"/>
      <c r="L213" s="419"/>
    </row>
    <row r="214" spans="1:12" ht="14.25" customHeight="1">
      <c r="A214" s="121">
        <v>31</v>
      </c>
      <c r="B214" s="122" t="s">
        <v>105</v>
      </c>
      <c r="C214" s="123">
        <f aca="true" t="shared" si="43" ref="C214:L214">SUM(C215,C216,C217)</f>
        <v>181920</v>
      </c>
      <c r="D214" s="124">
        <f t="shared" si="43"/>
        <v>96800</v>
      </c>
      <c r="E214" s="125">
        <f t="shared" si="43"/>
        <v>0</v>
      </c>
      <c r="F214" s="126">
        <f t="shared" si="43"/>
        <v>0</v>
      </c>
      <c r="G214" s="127">
        <f t="shared" si="43"/>
        <v>85120</v>
      </c>
      <c r="H214" s="127">
        <f t="shared" si="43"/>
        <v>0</v>
      </c>
      <c r="I214" s="127">
        <f t="shared" si="43"/>
        <v>0</v>
      </c>
      <c r="J214" s="128">
        <f t="shared" si="43"/>
        <v>0</v>
      </c>
      <c r="K214" s="124">
        <f t="shared" si="43"/>
        <v>181920</v>
      </c>
      <c r="L214" s="129">
        <f t="shared" si="43"/>
        <v>181920</v>
      </c>
    </row>
    <row r="215" spans="1:12" ht="14.25" customHeight="1">
      <c r="A215" s="130">
        <v>311</v>
      </c>
      <c r="B215" s="131" t="s">
        <v>106</v>
      </c>
      <c r="C215" s="132">
        <f>SUM(D215:J215)</f>
        <v>144140</v>
      </c>
      <c r="D215" s="133">
        <v>71500</v>
      </c>
      <c r="E215" s="134"/>
      <c r="F215" s="135"/>
      <c r="G215" s="136">
        <v>72640</v>
      </c>
      <c r="H215" s="344"/>
      <c r="I215" s="136"/>
      <c r="J215" s="137"/>
      <c r="K215" s="133">
        <v>144140</v>
      </c>
      <c r="L215" s="346">
        <v>144140</v>
      </c>
    </row>
    <row r="216" spans="1:12" ht="14.25" customHeight="1">
      <c r="A216" s="130">
        <v>312</v>
      </c>
      <c r="B216" s="131" t="s">
        <v>19</v>
      </c>
      <c r="C216" s="132">
        <f>SUM(D216:J216)</f>
        <v>13000</v>
      </c>
      <c r="D216" s="139">
        <v>13000</v>
      </c>
      <c r="E216" s="134"/>
      <c r="F216" s="135"/>
      <c r="G216" s="136"/>
      <c r="H216" s="344"/>
      <c r="I216" s="136"/>
      <c r="J216" s="137"/>
      <c r="K216" s="140">
        <v>13000</v>
      </c>
      <c r="L216" s="347">
        <v>13000</v>
      </c>
    </row>
    <row r="217" spans="1:12" ht="14.25" customHeight="1">
      <c r="A217" s="130">
        <v>313</v>
      </c>
      <c r="B217" s="131" t="s">
        <v>107</v>
      </c>
      <c r="C217" s="132">
        <f>SUM(D217:J217)</f>
        <v>24780</v>
      </c>
      <c r="D217" s="139">
        <v>12300</v>
      </c>
      <c r="E217" s="134"/>
      <c r="F217" s="135"/>
      <c r="G217" s="136">
        <v>12480</v>
      </c>
      <c r="H217" s="344"/>
      <c r="I217" s="136"/>
      <c r="J217" s="137"/>
      <c r="K217" s="140">
        <v>24780</v>
      </c>
      <c r="L217" s="347">
        <v>24780</v>
      </c>
    </row>
    <row r="218" spans="1:12" ht="14.25" customHeight="1">
      <c r="A218" s="142">
        <v>32</v>
      </c>
      <c r="B218" s="143" t="s">
        <v>108</v>
      </c>
      <c r="C218" s="144">
        <f>SUM(C219,C220,C221)</f>
        <v>104280</v>
      </c>
      <c r="D218" s="145">
        <f>SUM(D219,D220,D221)</f>
        <v>37400</v>
      </c>
      <c r="E218" s="146">
        <f aca="true" t="shared" si="44" ref="E218:J218">SUM(E219,E220,E221,E223,E224)</f>
        <v>0</v>
      </c>
      <c r="F218" s="147">
        <f t="shared" si="44"/>
        <v>0</v>
      </c>
      <c r="G218" s="148">
        <f t="shared" si="44"/>
        <v>66880</v>
      </c>
      <c r="H218" s="148">
        <f t="shared" si="44"/>
        <v>0</v>
      </c>
      <c r="I218" s="148">
        <f t="shared" si="44"/>
        <v>0</v>
      </c>
      <c r="J218" s="149">
        <f t="shared" si="44"/>
        <v>0</v>
      </c>
      <c r="K218" s="145">
        <f>SUM(K219,K220,K221)</f>
        <v>107280</v>
      </c>
      <c r="L218" s="348">
        <f>SUM(L219,L220,L221)</f>
        <v>116280</v>
      </c>
    </row>
    <row r="219" spans="1:12" ht="14.25" customHeight="1">
      <c r="A219" s="130">
        <v>321</v>
      </c>
      <c r="B219" s="131" t="s">
        <v>109</v>
      </c>
      <c r="C219" s="132">
        <f>SUM(D219:J219)</f>
        <v>24000</v>
      </c>
      <c r="D219" s="151">
        <v>24000</v>
      </c>
      <c r="E219" s="134"/>
      <c r="F219" s="135"/>
      <c r="G219" s="136"/>
      <c r="H219" s="344">
        <v>0</v>
      </c>
      <c r="I219" s="136"/>
      <c r="J219" s="137"/>
      <c r="K219" s="151">
        <v>24000</v>
      </c>
      <c r="L219" s="349">
        <v>29000</v>
      </c>
    </row>
    <row r="220" spans="1:12" ht="14.25" customHeight="1">
      <c r="A220" s="130">
        <v>323</v>
      </c>
      <c r="B220" s="131" t="s">
        <v>111</v>
      </c>
      <c r="C220" s="132">
        <f>SUM(D220:J220)</f>
        <v>67880</v>
      </c>
      <c r="D220" s="151">
        <v>11400</v>
      </c>
      <c r="E220" s="134"/>
      <c r="F220" s="135"/>
      <c r="G220" s="136">
        <v>56480</v>
      </c>
      <c r="H220" s="344"/>
      <c r="I220" s="136"/>
      <c r="J220" s="137"/>
      <c r="K220" s="151">
        <v>67880</v>
      </c>
      <c r="L220" s="350">
        <v>71880</v>
      </c>
    </row>
    <row r="221" spans="1:12" ht="14.25" customHeight="1">
      <c r="A221" s="130">
        <v>329</v>
      </c>
      <c r="B221" s="131" t="s">
        <v>41</v>
      </c>
      <c r="C221" s="132">
        <f>SUM(D221:J221)</f>
        <v>12400</v>
      </c>
      <c r="D221" s="151">
        <v>2000</v>
      </c>
      <c r="E221" s="134"/>
      <c r="F221" s="135"/>
      <c r="G221" s="136">
        <v>10400</v>
      </c>
      <c r="H221" s="344"/>
      <c r="I221" s="136"/>
      <c r="J221" s="137"/>
      <c r="K221" s="151">
        <v>15400</v>
      </c>
      <c r="L221" s="345">
        <v>15400</v>
      </c>
    </row>
    <row r="222" spans="1:12" ht="14.25" customHeight="1">
      <c r="A222" s="413" t="s">
        <v>114</v>
      </c>
      <c r="B222" s="414"/>
      <c r="C222" s="162">
        <f>SUM(C214,C218)</f>
        <v>286200</v>
      </c>
      <c r="D222" s="163">
        <f>SUM(D214,D218)</f>
        <v>134200</v>
      </c>
      <c r="E222" s="164">
        <f aca="true" t="shared" si="45" ref="E222:L222">SUM(E214,E218)</f>
        <v>0</v>
      </c>
      <c r="F222" s="164">
        <f t="shared" si="45"/>
        <v>0</v>
      </c>
      <c r="G222" s="164">
        <f t="shared" si="45"/>
        <v>152000</v>
      </c>
      <c r="H222" s="164">
        <f t="shared" si="45"/>
        <v>0</v>
      </c>
      <c r="I222" s="164">
        <f t="shared" si="45"/>
        <v>0</v>
      </c>
      <c r="J222" s="165">
        <f t="shared" si="45"/>
        <v>0</v>
      </c>
      <c r="K222" s="162">
        <f t="shared" si="45"/>
        <v>289200</v>
      </c>
      <c r="L222" s="181">
        <f t="shared" si="45"/>
        <v>298200</v>
      </c>
    </row>
    <row r="223" spans="1:12" ht="15">
      <c r="A223" s="415" t="s">
        <v>102</v>
      </c>
      <c r="B223" s="416"/>
      <c r="C223" s="119" t="s">
        <v>118</v>
      </c>
      <c r="D223" s="417" t="s">
        <v>69</v>
      </c>
      <c r="E223" s="418"/>
      <c r="F223" s="418"/>
      <c r="G223" s="418"/>
      <c r="H223" s="418"/>
      <c r="I223" s="418"/>
      <c r="J223" s="418"/>
      <c r="K223" s="418"/>
      <c r="L223" s="419"/>
    </row>
    <row r="224" spans="1:12" ht="15">
      <c r="A224" s="415" t="s">
        <v>104</v>
      </c>
      <c r="B224" s="416"/>
      <c r="C224" s="120">
        <v>107007</v>
      </c>
      <c r="D224" s="417" t="s">
        <v>165</v>
      </c>
      <c r="E224" s="418"/>
      <c r="F224" s="418"/>
      <c r="G224" s="418"/>
      <c r="H224" s="418"/>
      <c r="I224" s="418"/>
      <c r="J224" s="418"/>
      <c r="K224" s="418"/>
      <c r="L224" s="419"/>
    </row>
    <row r="225" spans="1:12" ht="14.25" customHeight="1">
      <c r="A225" s="121">
        <v>31</v>
      </c>
      <c r="B225" s="122" t="s">
        <v>105</v>
      </c>
      <c r="C225" s="123">
        <f aca="true" t="shared" si="46" ref="C225:L225">SUM(C226,C227)</f>
        <v>65300</v>
      </c>
      <c r="D225" s="124">
        <f t="shared" si="46"/>
        <v>65300</v>
      </c>
      <c r="E225" s="125">
        <f t="shared" si="46"/>
        <v>0</v>
      </c>
      <c r="F225" s="126">
        <f t="shared" si="46"/>
        <v>0</v>
      </c>
      <c r="G225" s="127">
        <f t="shared" si="46"/>
        <v>0</v>
      </c>
      <c r="H225" s="127">
        <f t="shared" si="46"/>
        <v>0</v>
      </c>
      <c r="I225" s="127">
        <f t="shared" si="46"/>
        <v>0</v>
      </c>
      <c r="J225" s="128">
        <f t="shared" si="46"/>
        <v>0</v>
      </c>
      <c r="K225" s="124">
        <f t="shared" si="46"/>
        <v>0</v>
      </c>
      <c r="L225" s="129">
        <f t="shared" si="46"/>
        <v>0</v>
      </c>
    </row>
    <row r="226" spans="1:12" s="138" customFormat="1" ht="14.25" customHeight="1">
      <c r="A226" s="130">
        <v>311</v>
      </c>
      <c r="B226" s="131" t="s">
        <v>106</v>
      </c>
      <c r="C226" s="132">
        <f>SUM(D226:J226)</f>
        <v>55700</v>
      </c>
      <c r="D226" s="133">
        <v>55700</v>
      </c>
      <c r="E226" s="134"/>
      <c r="F226" s="135"/>
      <c r="G226" s="136"/>
      <c r="H226" s="136"/>
      <c r="I226" s="136"/>
      <c r="J226" s="137"/>
      <c r="K226" s="133"/>
      <c r="L226" s="132"/>
    </row>
    <row r="227" spans="1:12" s="138" customFormat="1" ht="14.25" customHeight="1">
      <c r="A227" s="130">
        <v>313</v>
      </c>
      <c r="B227" s="131" t="s">
        <v>107</v>
      </c>
      <c r="C227" s="132">
        <f>SUM(D227:J227)</f>
        <v>9600</v>
      </c>
      <c r="D227" s="139">
        <v>9600</v>
      </c>
      <c r="E227" s="134"/>
      <c r="F227" s="135"/>
      <c r="G227" s="136"/>
      <c r="H227" s="136"/>
      <c r="I227" s="136"/>
      <c r="J227" s="137"/>
      <c r="K227" s="140"/>
      <c r="L227" s="141"/>
    </row>
    <row r="228" spans="1:12" ht="14.25" customHeight="1">
      <c r="A228" s="142">
        <v>32</v>
      </c>
      <c r="B228" s="143" t="s">
        <v>108</v>
      </c>
      <c r="C228" s="144">
        <f aca="true" t="shared" si="47" ref="C228:L228">SUM(C229,)</f>
        <v>20000</v>
      </c>
      <c r="D228" s="145">
        <f t="shared" si="47"/>
        <v>20000</v>
      </c>
      <c r="E228" s="146">
        <f t="shared" si="47"/>
        <v>0</v>
      </c>
      <c r="F228" s="147">
        <f t="shared" si="47"/>
        <v>0</v>
      </c>
      <c r="G228" s="148">
        <f t="shared" si="47"/>
        <v>0</v>
      </c>
      <c r="H228" s="148">
        <f t="shared" si="47"/>
        <v>0</v>
      </c>
      <c r="I228" s="148">
        <f t="shared" si="47"/>
        <v>0</v>
      </c>
      <c r="J228" s="149">
        <f t="shared" si="47"/>
        <v>0</v>
      </c>
      <c r="K228" s="145">
        <f t="shared" si="47"/>
        <v>0</v>
      </c>
      <c r="L228" s="150">
        <f t="shared" si="47"/>
        <v>0</v>
      </c>
    </row>
    <row r="229" spans="1:12" s="138" customFormat="1" ht="14.25" customHeight="1">
      <c r="A229" s="130">
        <v>321</v>
      </c>
      <c r="B229" s="131" t="s">
        <v>109</v>
      </c>
      <c r="C229" s="132">
        <f>SUM(D229:J229)</f>
        <v>20000</v>
      </c>
      <c r="D229" s="151">
        <v>20000</v>
      </c>
      <c r="E229" s="134"/>
      <c r="F229" s="135"/>
      <c r="G229" s="136"/>
      <c r="H229" s="136"/>
      <c r="I229" s="136"/>
      <c r="J229" s="137"/>
      <c r="K229" s="151"/>
      <c r="L229" s="152"/>
    </row>
    <row r="230" spans="1:12" ht="14.25" customHeight="1">
      <c r="A230" s="413" t="s">
        <v>114</v>
      </c>
      <c r="B230" s="414"/>
      <c r="C230" s="162">
        <f aca="true" t="shared" si="48" ref="C230:L230">SUM(C225,C228)</f>
        <v>85300</v>
      </c>
      <c r="D230" s="163">
        <f t="shared" si="48"/>
        <v>85300</v>
      </c>
      <c r="E230" s="164">
        <f t="shared" si="48"/>
        <v>0</v>
      </c>
      <c r="F230" s="164">
        <f t="shared" si="48"/>
        <v>0</v>
      </c>
      <c r="G230" s="164">
        <f t="shared" si="48"/>
        <v>0</v>
      </c>
      <c r="H230" s="164">
        <f t="shared" si="48"/>
        <v>0</v>
      </c>
      <c r="I230" s="164">
        <f t="shared" si="48"/>
        <v>0</v>
      </c>
      <c r="J230" s="165">
        <f t="shared" si="48"/>
        <v>0</v>
      </c>
      <c r="K230" s="162">
        <f t="shared" si="48"/>
        <v>0</v>
      </c>
      <c r="L230" s="181">
        <f t="shared" si="48"/>
        <v>0</v>
      </c>
    </row>
    <row r="231" spans="1:12" ht="15">
      <c r="A231" s="415" t="s">
        <v>102</v>
      </c>
      <c r="B231" s="416"/>
      <c r="C231" s="119" t="s">
        <v>118</v>
      </c>
      <c r="D231" s="417" t="s">
        <v>69</v>
      </c>
      <c r="E231" s="418"/>
      <c r="F231" s="418"/>
      <c r="G231" s="418"/>
      <c r="H231" s="418"/>
      <c r="I231" s="418"/>
      <c r="J231" s="418"/>
      <c r="K231" s="418"/>
      <c r="L231" s="419"/>
    </row>
    <row r="232" spans="1:12" ht="15">
      <c r="A232" s="415" t="s">
        <v>104</v>
      </c>
      <c r="B232" s="416"/>
      <c r="C232" s="120">
        <v>107009</v>
      </c>
      <c r="D232" s="417" t="s">
        <v>167</v>
      </c>
      <c r="E232" s="418"/>
      <c r="F232" s="418"/>
      <c r="G232" s="418"/>
      <c r="H232" s="418"/>
      <c r="I232" s="418"/>
      <c r="J232" s="418"/>
      <c r="K232" s="418"/>
      <c r="L232" s="419"/>
    </row>
    <row r="233" spans="1:12" ht="14.25" customHeight="1">
      <c r="A233" s="121">
        <v>31</v>
      </c>
      <c r="B233" s="122" t="s">
        <v>105</v>
      </c>
      <c r="C233" s="123">
        <f aca="true" t="shared" si="49" ref="C233:L233">SUM(C234,C235)</f>
        <v>93300</v>
      </c>
      <c r="D233" s="124">
        <f t="shared" si="49"/>
        <v>93300</v>
      </c>
      <c r="E233" s="125">
        <f t="shared" si="49"/>
        <v>0</v>
      </c>
      <c r="F233" s="126">
        <f t="shared" si="49"/>
        <v>0</v>
      </c>
      <c r="G233" s="127">
        <f t="shared" si="49"/>
        <v>0</v>
      </c>
      <c r="H233" s="127">
        <f t="shared" si="49"/>
        <v>0</v>
      </c>
      <c r="I233" s="127">
        <f t="shared" si="49"/>
        <v>0</v>
      </c>
      <c r="J233" s="128">
        <f t="shared" si="49"/>
        <v>0</v>
      </c>
      <c r="K233" s="124">
        <f t="shared" si="49"/>
        <v>62700</v>
      </c>
      <c r="L233" s="129">
        <f t="shared" si="49"/>
        <v>0</v>
      </c>
    </row>
    <row r="234" spans="1:12" s="138" customFormat="1" ht="14.25" customHeight="1">
      <c r="A234" s="130">
        <v>311</v>
      </c>
      <c r="B234" s="131" t="s">
        <v>106</v>
      </c>
      <c r="C234" s="132">
        <f>SUM(D234:J234)</f>
        <v>79500</v>
      </c>
      <c r="D234" s="133">
        <v>79500</v>
      </c>
      <c r="E234" s="134"/>
      <c r="F234" s="135"/>
      <c r="G234" s="136"/>
      <c r="H234" s="136"/>
      <c r="I234" s="136"/>
      <c r="J234" s="137"/>
      <c r="K234" s="133">
        <v>53500</v>
      </c>
      <c r="L234" s="132"/>
    </row>
    <row r="235" spans="1:12" s="138" customFormat="1" ht="14.25" customHeight="1">
      <c r="A235" s="130">
        <v>313</v>
      </c>
      <c r="B235" s="131" t="s">
        <v>107</v>
      </c>
      <c r="C235" s="132">
        <f>SUM(D235:J235)</f>
        <v>13800</v>
      </c>
      <c r="D235" s="139">
        <v>13800</v>
      </c>
      <c r="E235" s="134"/>
      <c r="F235" s="135"/>
      <c r="G235" s="136"/>
      <c r="H235" s="136"/>
      <c r="I235" s="136"/>
      <c r="J235" s="137"/>
      <c r="K235" s="140">
        <v>9200</v>
      </c>
      <c r="L235" s="141"/>
    </row>
    <row r="236" spans="1:12" ht="14.25" customHeight="1">
      <c r="A236" s="142">
        <v>32</v>
      </c>
      <c r="B236" s="143" t="s">
        <v>108</v>
      </c>
      <c r="C236" s="144">
        <f aca="true" t="shared" si="50" ref="C236:L236">SUM(C237,)</f>
        <v>10000</v>
      </c>
      <c r="D236" s="145">
        <f t="shared" si="50"/>
        <v>10000</v>
      </c>
      <c r="E236" s="146">
        <f t="shared" si="50"/>
        <v>0</v>
      </c>
      <c r="F236" s="147">
        <f t="shared" si="50"/>
        <v>0</v>
      </c>
      <c r="G236" s="148">
        <f t="shared" si="50"/>
        <v>0</v>
      </c>
      <c r="H236" s="148">
        <f t="shared" si="50"/>
        <v>0</v>
      </c>
      <c r="I236" s="148">
        <f t="shared" si="50"/>
        <v>0</v>
      </c>
      <c r="J236" s="149">
        <f t="shared" si="50"/>
        <v>0</v>
      </c>
      <c r="K236" s="145">
        <f t="shared" si="50"/>
        <v>40000</v>
      </c>
      <c r="L236" s="150">
        <f t="shared" si="50"/>
        <v>0</v>
      </c>
    </row>
    <row r="237" spans="1:12" s="138" customFormat="1" ht="14.25" customHeight="1">
      <c r="A237" s="130">
        <v>321</v>
      </c>
      <c r="B237" s="131" t="s">
        <v>109</v>
      </c>
      <c r="C237" s="132">
        <f>SUM(D237:J237)</f>
        <v>10000</v>
      </c>
      <c r="D237" s="151">
        <v>10000</v>
      </c>
      <c r="E237" s="134"/>
      <c r="F237" s="135"/>
      <c r="G237" s="136"/>
      <c r="H237" s="136"/>
      <c r="I237" s="136"/>
      <c r="J237" s="137"/>
      <c r="K237" s="151">
        <v>40000</v>
      </c>
      <c r="L237" s="152"/>
    </row>
    <row r="238" spans="1:12" ht="14.25" customHeight="1">
      <c r="A238" s="413" t="s">
        <v>114</v>
      </c>
      <c r="B238" s="414"/>
      <c r="C238" s="162">
        <f aca="true" t="shared" si="51" ref="C238:L238">SUM(C233,C236)</f>
        <v>103300</v>
      </c>
      <c r="D238" s="163">
        <f t="shared" si="51"/>
        <v>103300</v>
      </c>
      <c r="E238" s="164">
        <f t="shared" si="51"/>
        <v>0</v>
      </c>
      <c r="F238" s="164">
        <f t="shared" si="51"/>
        <v>0</v>
      </c>
      <c r="G238" s="164">
        <f t="shared" si="51"/>
        <v>0</v>
      </c>
      <c r="H238" s="164">
        <f t="shared" si="51"/>
        <v>0</v>
      </c>
      <c r="I238" s="164">
        <f t="shared" si="51"/>
        <v>0</v>
      </c>
      <c r="J238" s="165">
        <f t="shared" si="51"/>
        <v>0</v>
      </c>
      <c r="K238" s="162">
        <f t="shared" si="51"/>
        <v>102700</v>
      </c>
      <c r="L238" s="181">
        <f t="shared" si="51"/>
        <v>0</v>
      </c>
    </row>
    <row r="239" spans="1:12" ht="15">
      <c r="A239" s="415" t="s">
        <v>102</v>
      </c>
      <c r="B239" s="416"/>
      <c r="C239" s="119" t="s">
        <v>118</v>
      </c>
      <c r="D239" s="417" t="s">
        <v>69</v>
      </c>
      <c r="E239" s="418"/>
      <c r="F239" s="418"/>
      <c r="G239" s="418"/>
      <c r="H239" s="418"/>
      <c r="I239" s="418"/>
      <c r="J239" s="418"/>
      <c r="K239" s="418"/>
      <c r="L239" s="419"/>
    </row>
    <row r="240" spans="1:12" ht="15">
      <c r="A240" s="415" t="s">
        <v>104</v>
      </c>
      <c r="B240" s="416"/>
      <c r="C240" s="120">
        <v>107010</v>
      </c>
      <c r="D240" s="417" t="s">
        <v>169</v>
      </c>
      <c r="E240" s="418"/>
      <c r="F240" s="418"/>
      <c r="G240" s="418"/>
      <c r="H240" s="418"/>
      <c r="I240" s="418"/>
      <c r="J240" s="418"/>
      <c r="K240" s="418"/>
      <c r="L240" s="419"/>
    </row>
    <row r="241" spans="1:12" ht="14.25" customHeight="1">
      <c r="A241" s="121">
        <v>31</v>
      </c>
      <c r="B241" s="122" t="s">
        <v>105</v>
      </c>
      <c r="C241" s="123">
        <f aca="true" t="shared" si="52" ref="C241:L241">SUM(C242,C243)</f>
        <v>87000</v>
      </c>
      <c r="D241" s="124">
        <f t="shared" si="52"/>
        <v>87000</v>
      </c>
      <c r="E241" s="125">
        <f t="shared" si="52"/>
        <v>0</v>
      </c>
      <c r="F241" s="126">
        <f t="shared" si="52"/>
        <v>0</v>
      </c>
      <c r="G241" s="127">
        <f t="shared" si="52"/>
        <v>0</v>
      </c>
      <c r="H241" s="127">
        <f t="shared" si="52"/>
        <v>0</v>
      </c>
      <c r="I241" s="127">
        <f t="shared" si="52"/>
        <v>0</v>
      </c>
      <c r="J241" s="128">
        <f t="shared" si="52"/>
        <v>0</v>
      </c>
      <c r="K241" s="124">
        <f t="shared" si="52"/>
        <v>0</v>
      </c>
      <c r="L241" s="129">
        <f t="shared" si="52"/>
        <v>0</v>
      </c>
    </row>
    <row r="242" spans="1:12" s="138" customFormat="1" ht="14.25" customHeight="1">
      <c r="A242" s="130">
        <v>311</v>
      </c>
      <c r="B242" s="131" t="s">
        <v>106</v>
      </c>
      <c r="C242" s="132">
        <f>SUM(D242:J242)</f>
        <v>74200</v>
      </c>
      <c r="D242" s="133">
        <v>74200</v>
      </c>
      <c r="E242" s="134"/>
      <c r="F242" s="135"/>
      <c r="G242" s="136"/>
      <c r="H242" s="136"/>
      <c r="I242" s="136"/>
      <c r="J242" s="137"/>
      <c r="K242" s="133"/>
      <c r="L242" s="132"/>
    </row>
    <row r="243" spans="1:12" s="138" customFormat="1" ht="14.25" customHeight="1">
      <c r="A243" s="130">
        <v>313</v>
      </c>
      <c r="B243" s="131" t="s">
        <v>107</v>
      </c>
      <c r="C243" s="132">
        <f>SUM(D243:J243)</f>
        <v>12800</v>
      </c>
      <c r="D243" s="139">
        <v>12800</v>
      </c>
      <c r="E243" s="134"/>
      <c r="F243" s="135"/>
      <c r="G243" s="136"/>
      <c r="H243" s="136"/>
      <c r="I243" s="136"/>
      <c r="J243" s="137"/>
      <c r="K243" s="140"/>
      <c r="L243" s="141"/>
    </row>
    <row r="244" spans="1:12" ht="14.25" customHeight="1">
      <c r="A244" s="142">
        <v>32</v>
      </c>
      <c r="B244" s="143" t="s">
        <v>108</v>
      </c>
      <c r="C244" s="144">
        <f aca="true" t="shared" si="53" ref="C244:L244">SUM(C245,)</f>
        <v>20000</v>
      </c>
      <c r="D244" s="145">
        <f t="shared" si="53"/>
        <v>20000</v>
      </c>
      <c r="E244" s="146">
        <f t="shared" si="53"/>
        <v>0</v>
      </c>
      <c r="F244" s="147">
        <f t="shared" si="53"/>
        <v>0</v>
      </c>
      <c r="G244" s="148">
        <f t="shared" si="53"/>
        <v>0</v>
      </c>
      <c r="H244" s="148">
        <f t="shared" si="53"/>
        <v>0</v>
      </c>
      <c r="I244" s="148">
        <f t="shared" si="53"/>
        <v>0</v>
      </c>
      <c r="J244" s="149">
        <f t="shared" si="53"/>
        <v>0</v>
      </c>
      <c r="K244" s="145">
        <f t="shared" si="53"/>
        <v>0</v>
      </c>
      <c r="L244" s="150">
        <f t="shared" si="53"/>
        <v>0</v>
      </c>
    </row>
    <row r="245" spans="1:12" s="138" customFormat="1" ht="14.25" customHeight="1">
      <c r="A245" s="130">
        <v>321</v>
      </c>
      <c r="B245" s="131" t="s">
        <v>109</v>
      </c>
      <c r="C245" s="132">
        <f>SUM(D245:J245)</f>
        <v>20000</v>
      </c>
      <c r="D245" s="151">
        <v>20000</v>
      </c>
      <c r="E245" s="134"/>
      <c r="F245" s="135"/>
      <c r="G245" s="136"/>
      <c r="H245" s="136"/>
      <c r="I245" s="136"/>
      <c r="J245" s="137"/>
      <c r="K245" s="151"/>
      <c r="L245" s="152"/>
    </row>
    <row r="246" spans="1:12" ht="14.25" customHeight="1">
      <c r="A246" s="413" t="s">
        <v>114</v>
      </c>
      <c r="B246" s="414"/>
      <c r="C246" s="162">
        <f aca="true" t="shared" si="54" ref="C246:L246">SUM(C241,C244)</f>
        <v>107000</v>
      </c>
      <c r="D246" s="163">
        <f t="shared" si="54"/>
        <v>107000</v>
      </c>
      <c r="E246" s="164">
        <f t="shared" si="54"/>
        <v>0</v>
      </c>
      <c r="F246" s="164">
        <f t="shared" si="54"/>
        <v>0</v>
      </c>
      <c r="G246" s="164">
        <f t="shared" si="54"/>
        <v>0</v>
      </c>
      <c r="H246" s="164">
        <f t="shared" si="54"/>
        <v>0</v>
      </c>
      <c r="I246" s="164">
        <f t="shared" si="54"/>
        <v>0</v>
      </c>
      <c r="J246" s="165">
        <f t="shared" si="54"/>
        <v>0</v>
      </c>
      <c r="K246" s="162">
        <f t="shared" si="54"/>
        <v>0</v>
      </c>
      <c r="L246" s="181">
        <f t="shared" si="54"/>
        <v>0</v>
      </c>
    </row>
    <row r="247" spans="1:12" ht="15">
      <c r="A247" s="484" t="s">
        <v>102</v>
      </c>
      <c r="B247" s="485"/>
      <c r="C247" s="119" t="s">
        <v>118</v>
      </c>
      <c r="D247" s="417" t="s">
        <v>69</v>
      </c>
      <c r="E247" s="418"/>
      <c r="F247" s="418"/>
      <c r="G247" s="418"/>
      <c r="H247" s="418"/>
      <c r="I247" s="418"/>
      <c r="J247" s="418"/>
      <c r="K247" s="418"/>
      <c r="L247" s="419"/>
    </row>
    <row r="248" spans="1:12" ht="15">
      <c r="A248" s="484" t="s">
        <v>104</v>
      </c>
      <c r="B248" s="485"/>
      <c r="C248" s="120">
        <v>107011</v>
      </c>
      <c r="D248" s="420" t="s">
        <v>196</v>
      </c>
      <c r="E248" s="421"/>
      <c r="F248" s="421"/>
      <c r="G248" s="421"/>
      <c r="H248" s="421"/>
      <c r="I248" s="421"/>
      <c r="J248" s="421"/>
      <c r="K248" s="421"/>
      <c r="L248" s="422"/>
    </row>
    <row r="249" spans="1:12" s="182" customFormat="1" ht="14.25" customHeight="1">
      <c r="A249" s="121">
        <v>31</v>
      </c>
      <c r="B249" s="122" t="s">
        <v>105</v>
      </c>
      <c r="C249" s="123">
        <f aca="true" t="shared" si="55" ref="C249:L249">SUM(C250,C251)</f>
        <v>51600</v>
      </c>
      <c r="D249" s="124">
        <f t="shared" si="55"/>
        <v>51600</v>
      </c>
      <c r="E249" s="125">
        <f t="shared" si="55"/>
        <v>0</v>
      </c>
      <c r="F249" s="126">
        <f t="shared" si="55"/>
        <v>0</v>
      </c>
      <c r="G249" s="127">
        <f t="shared" si="55"/>
        <v>0</v>
      </c>
      <c r="H249" s="127">
        <f t="shared" si="55"/>
        <v>0</v>
      </c>
      <c r="I249" s="127">
        <f t="shared" si="55"/>
        <v>0</v>
      </c>
      <c r="J249" s="128">
        <f t="shared" si="55"/>
        <v>0</v>
      </c>
      <c r="K249" s="124">
        <f t="shared" si="55"/>
        <v>0</v>
      </c>
      <c r="L249" s="129">
        <f t="shared" si="55"/>
        <v>0</v>
      </c>
    </row>
    <row r="250" spans="1:12" s="182" customFormat="1" ht="14.25" customHeight="1">
      <c r="A250" s="130">
        <v>311</v>
      </c>
      <c r="B250" s="131" t="s">
        <v>106</v>
      </c>
      <c r="C250" s="132">
        <f>SUM(D250:J250)</f>
        <v>44000</v>
      </c>
      <c r="D250" s="133">
        <v>44000</v>
      </c>
      <c r="E250" s="134"/>
      <c r="F250" s="135"/>
      <c r="G250" s="136"/>
      <c r="H250" s="136"/>
      <c r="I250" s="136"/>
      <c r="J250" s="137"/>
      <c r="K250" s="133"/>
      <c r="L250" s="132"/>
    </row>
    <row r="251" spans="1:12" s="182" customFormat="1" ht="14.25" customHeight="1">
      <c r="A251" s="130">
        <v>313</v>
      </c>
      <c r="B251" s="131" t="s">
        <v>107</v>
      </c>
      <c r="C251" s="132">
        <f>SUM(D251:J251)</f>
        <v>7600</v>
      </c>
      <c r="D251" s="139">
        <v>7600</v>
      </c>
      <c r="E251" s="134"/>
      <c r="F251" s="135"/>
      <c r="G251" s="136"/>
      <c r="H251" s="136"/>
      <c r="I251" s="136"/>
      <c r="J251" s="137"/>
      <c r="K251" s="140"/>
      <c r="L251" s="141"/>
    </row>
    <row r="252" spans="1:12" s="182" customFormat="1" ht="14.25" customHeight="1">
      <c r="A252" s="142">
        <v>32</v>
      </c>
      <c r="B252" s="143" t="s">
        <v>108</v>
      </c>
      <c r="C252" s="144">
        <f aca="true" t="shared" si="56" ref="C252:L252">SUM(C253,)</f>
        <v>20000</v>
      </c>
      <c r="D252" s="145">
        <f t="shared" si="56"/>
        <v>20000</v>
      </c>
      <c r="E252" s="146">
        <f t="shared" si="56"/>
        <v>0</v>
      </c>
      <c r="F252" s="147">
        <f t="shared" si="56"/>
        <v>0</v>
      </c>
      <c r="G252" s="148">
        <f t="shared" si="56"/>
        <v>0</v>
      </c>
      <c r="H252" s="148">
        <f t="shared" si="56"/>
        <v>0</v>
      </c>
      <c r="I252" s="148">
        <f t="shared" si="56"/>
        <v>0</v>
      </c>
      <c r="J252" s="149">
        <f t="shared" si="56"/>
        <v>0</v>
      </c>
      <c r="K252" s="145">
        <f t="shared" si="56"/>
        <v>0</v>
      </c>
      <c r="L252" s="150">
        <f t="shared" si="56"/>
        <v>0</v>
      </c>
    </row>
    <row r="253" spans="1:12" s="182" customFormat="1" ht="14.25" customHeight="1">
      <c r="A253" s="130">
        <v>321</v>
      </c>
      <c r="B253" s="131" t="s">
        <v>109</v>
      </c>
      <c r="C253" s="132">
        <f>SUM(D253:J253)</f>
        <v>20000</v>
      </c>
      <c r="D253" s="151">
        <v>20000</v>
      </c>
      <c r="E253" s="134"/>
      <c r="F253" s="135"/>
      <c r="G253" s="136"/>
      <c r="H253" s="136"/>
      <c r="I253" s="136"/>
      <c r="J253" s="137"/>
      <c r="K253" s="151"/>
      <c r="L253" s="152"/>
    </row>
    <row r="254" spans="1:12" s="182" customFormat="1" ht="14.25" customHeight="1" thickBot="1">
      <c r="A254" s="413" t="s">
        <v>114</v>
      </c>
      <c r="B254" s="414"/>
      <c r="C254" s="162">
        <f aca="true" t="shared" si="57" ref="C254:L254">SUM(C249,C252)</f>
        <v>71600</v>
      </c>
      <c r="D254" s="163">
        <f t="shared" si="57"/>
        <v>71600</v>
      </c>
      <c r="E254" s="164">
        <f t="shared" si="57"/>
        <v>0</v>
      </c>
      <c r="F254" s="164">
        <f t="shared" si="57"/>
        <v>0</v>
      </c>
      <c r="G254" s="164">
        <f t="shared" si="57"/>
        <v>0</v>
      </c>
      <c r="H254" s="164">
        <f t="shared" si="57"/>
        <v>0</v>
      </c>
      <c r="I254" s="164">
        <f t="shared" si="57"/>
        <v>0</v>
      </c>
      <c r="J254" s="165">
        <f t="shared" si="57"/>
        <v>0</v>
      </c>
      <c r="K254" s="162">
        <f t="shared" si="57"/>
        <v>0</v>
      </c>
      <c r="L254" s="181">
        <f t="shared" si="57"/>
        <v>0</v>
      </c>
    </row>
    <row r="255" spans="1:12" ht="14.25" customHeight="1" thickBot="1">
      <c r="A255" s="455" t="s">
        <v>119</v>
      </c>
      <c r="B255" s="456"/>
      <c r="C255" s="475">
        <f>SUM(C102,C108,C113,C119,C125,C131,C137,C143,C148,C158,C164,C174,C183,C200,C211,C222,C230,C238,C246,C254)</f>
        <v>12201526</v>
      </c>
      <c r="D255" s="476"/>
      <c r="E255" s="476"/>
      <c r="F255" s="476"/>
      <c r="G255" s="476"/>
      <c r="H255" s="476"/>
      <c r="I255" s="476"/>
      <c r="J255" s="477"/>
      <c r="K255" s="183">
        <f>SUM(K102,K108,K113,K119,K125,K131,K137,K143,K148,K164,K174,K183,K200,K211,K222,K230,K238,K246,K254)</f>
        <v>5269838</v>
      </c>
      <c r="L255" s="243">
        <f>SUM(L102,L108,L113,L119,L125,L131,L137,L143,L148,L164,L174,L183,L200,L211,L222,L230,L238,L246,L254)</f>
        <v>5045400</v>
      </c>
    </row>
    <row r="256" ht="14.25">
      <c r="A256" s="184"/>
    </row>
    <row r="257" ht="14.25">
      <c r="A257" s="184"/>
    </row>
    <row r="258" ht="14.25">
      <c r="A258" s="184"/>
    </row>
    <row r="259" ht="14.25">
      <c r="A259" s="184"/>
    </row>
    <row r="260" ht="14.25">
      <c r="A260" s="184"/>
    </row>
    <row r="261" ht="14.25">
      <c r="A261" s="184"/>
    </row>
    <row r="262" ht="14.25">
      <c r="A262" s="184"/>
    </row>
    <row r="263" ht="14.25">
      <c r="A263" s="184"/>
    </row>
    <row r="264" ht="14.25">
      <c r="A264" s="184"/>
    </row>
    <row r="265" ht="14.25">
      <c r="A265" s="184"/>
    </row>
    <row r="266" ht="14.25">
      <c r="A266" s="184"/>
    </row>
    <row r="267" ht="14.25">
      <c r="A267" s="184"/>
    </row>
    <row r="268" ht="14.25">
      <c r="A268" s="184"/>
    </row>
    <row r="269" ht="14.25">
      <c r="A269" s="184"/>
    </row>
    <row r="270" ht="14.25">
      <c r="A270" s="184"/>
    </row>
    <row r="271" ht="14.25">
      <c r="A271" s="184"/>
    </row>
  </sheetData>
  <sheetProtection formatCells="0" formatColumns="0" formatRows="0" insertRows="0"/>
  <mergeCells count="159">
    <mergeCell ref="A231:B231"/>
    <mergeCell ref="D231:L231"/>
    <mergeCell ref="A239:B239"/>
    <mergeCell ref="D239:L239"/>
    <mergeCell ref="A238:B238"/>
    <mergeCell ref="A150:B150"/>
    <mergeCell ref="D150:L150"/>
    <mergeCell ref="A158:B158"/>
    <mergeCell ref="D201:L201"/>
    <mergeCell ref="D224:L224"/>
    <mergeCell ref="A184:B184"/>
    <mergeCell ref="D184:L184"/>
    <mergeCell ref="A213:B213"/>
    <mergeCell ref="D213:L213"/>
    <mergeCell ref="D149:L149"/>
    <mergeCell ref="D139:L139"/>
    <mergeCell ref="A148:B148"/>
    <mergeCell ref="A230:B230"/>
    <mergeCell ref="A232:B232"/>
    <mergeCell ref="D232:L232"/>
    <mergeCell ref="A139:B139"/>
    <mergeCell ref="D160:L160"/>
    <mergeCell ref="A164:B164"/>
    <mergeCell ref="A202:B202"/>
    <mergeCell ref="C10:C11"/>
    <mergeCell ref="D10:D11"/>
    <mergeCell ref="G10:G11"/>
    <mergeCell ref="I10:I11"/>
    <mergeCell ref="J46:J47"/>
    <mergeCell ref="A144:B144"/>
    <mergeCell ref="D144:L144"/>
    <mergeCell ref="A143:B143"/>
    <mergeCell ref="D127:L127"/>
    <mergeCell ref="D110:L110"/>
    <mergeCell ref="D109:L109"/>
    <mergeCell ref="D104:L104"/>
    <mergeCell ref="O46:O47"/>
    <mergeCell ref="C35:I35"/>
    <mergeCell ref="A42:L42"/>
    <mergeCell ref="D103:L103"/>
    <mergeCell ref="I46:I47"/>
    <mergeCell ref="A68:L68"/>
    <mergeCell ref="K86:K87"/>
    <mergeCell ref="J85:J87"/>
    <mergeCell ref="B2:G2"/>
    <mergeCell ref="B40:G40"/>
    <mergeCell ref="B70:G70"/>
    <mergeCell ref="D126:L126"/>
    <mergeCell ref="A127:B127"/>
    <mergeCell ref="A77:C77"/>
    <mergeCell ref="A37:L38"/>
    <mergeCell ref="E46:E47"/>
    <mergeCell ref="A102:B102"/>
    <mergeCell ref="L86:L87"/>
    <mergeCell ref="P46:P47"/>
    <mergeCell ref="J65:P65"/>
    <mergeCell ref="J45:P45"/>
    <mergeCell ref="M46:M47"/>
    <mergeCell ref="N46:N47"/>
    <mergeCell ref="K46:K47"/>
    <mergeCell ref="L46:L47"/>
    <mergeCell ref="D85:D87"/>
    <mergeCell ref="D89:L89"/>
    <mergeCell ref="D88:L88"/>
    <mergeCell ref="A43:L43"/>
    <mergeCell ref="F46:F47"/>
    <mergeCell ref="A78:C78"/>
    <mergeCell ref="A79:C79"/>
    <mergeCell ref="C46:C47"/>
    <mergeCell ref="D46:D47"/>
    <mergeCell ref="G46:G47"/>
    <mergeCell ref="A75:C75"/>
    <mergeCell ref="A248:B248"/>
    <mergeCell ref="A88:B88"/>
    <mergeCell ref="A89:B89"/>
    <mergeCell ref="A108:B108"/>
    <mergeCell ref="A247:B247"/>
    <mergeCell ref="A113:B113"/>
    <mergeCell ref="A121:B121"/>
    <mergeCell ref="A149:B149"/>
    <mergeCell ref="A211:B211"/>
    <mergeCell ref="A131:B131"/>
    <mergeCell ref="A165:B165"/>
    <mergeCell ref="A201:B201"/>
    <mergeCell ref="C255:J255"/>
    <mergeCell ref="A35:B35"/>
    <mergeCell ref="H85:H87"/>
    <mergeCell ref="A80:C80"/>
    <mergeCell ref="A82:C82"/>
    <mergeCell ref="G85:G87"/>
    <mergeCell ref="A103:B103"/>
    <mergeCell ref="A104:B104"/>
    <mergeCell ref="A255:B255"/>
    <mergeCell ref="A45:B47"/>
    <mergeCell ref="I85:I87"/>
    <mergeCell ref="F85:F87"/>
    <mergeCell ref="C85:C87"/>
    <mergeCell ref="B85:B87"/>
    <mergeCell ref="A114:B114"/>
    <mergeCell ref="D114:L114"/>
    <mergeCell ref="A109:B109"/>
    <mergeCell ref="E85:E87"/>
    <mergeCell ref="A6:H6"/>
    <mergeCell ref="H10:H11"/>
    <mergeCell ref="E10:E11"/>
    <mergeCell ref="F10:F11"/>
    <mergeCell ref="A9:I9"/>
    <mergeCell ref="A76:C76"/>
    <mergeCell ref="A34:B34"/>
    <mergeCell ref="H46:H47"/>
    <mergeCell ref="A73:C73"/>
    <mergeCell ref="A10:B11"/>
    <mergeCell ref="C65:I65"/>
    <mergeCell ref="C45:I45"/>
    <mergeCell ref="D121:L121"/>
    <mergeCell ref="A115:B115"/>
    <mergeCell ref="D115:L115"/>
    <mergeCell ref="A119:B119"/>
    <mergeCell ref="A120:B120"/>
    <mergeCell ref="A110:B110"/>
    <mergeCell ref="A85:A87"/>
    <mergeCell ref="A125:B125"/>
    <mergeCell ref="D120:L120"/>
    <mergeCell ref="D133:L133"/>
    <mergeCell ref="A145:B145"/>
    <mergeCell ref="D145:L145"/>
    <mergeCell ref="A126:B126"/>
    <mergeCell ref="D132:L132"/>
    <mergeCell ref="A133:B133"/>
    <mergeCell ref="A137:B137"/>
    <mergeCell ref="A138:B138"/>
    <mergeCell ref="D138:L138"/>
    <mergeCell ref="A132:B132"/>
    <mergeCell ref="A254:B254"/>
    <mergeCell ref="A174:B174"/>
    <mergeCell ref="A175:B175"/>
    <mergeCell ref="D175:L175"/>
    <mergeCell ref="A176:B176"/>
    <mergeCell ref="D176:L176"/>
    <mergeCell ref="A223:B223"/>
    <mergeCell ref="D223:L223"/>
    <mergeCell ref="D165:L165"/>
    <mergeCell ref="A185:B185"/>
    <mergeCell ref="D185:L185"/>
    <mergeCell ref="A159:B159"/>
    <mergeCell ref="D159:L159"/>
    <mergeCell ref="A200:B200"/>
    <mergeCell ref="A183:B183"/>
    <mergeCell ref="A160:B160"/>
    <mergeCell ref="A222:B222"/>
    <mergeCell ref="A212:B212"/>
    <mergeCell ref="D212:L212"/>
    <mergeCell ref="D202:L202"/>
    <mergeCell ref="D248:L248"/>
    <mergeCell ref="D247:L247"/>
    <mergeCell ref="A224:B224"/>
    <mergeCell ref="A240:B240"/>
    <mergeCell ref="D240:L240"/>
    <mergeCell ref="A246:B246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5" r:id="rId1"/>
  <rowBreaks count="2" manualBreakCount="2">
    <brk id="38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180"/>
  <sheetViews>
    <sheetView zoomScale="68" zoomScaleNormal="68" zoomScalePageLayoutView="0" workbookViewId="0" topLeftCell="A1">
      <selection activeCell="E195" sqref="E195"/>
    </sheetView>
  </sheetViews>
  <sheetFormatPr defaultColWidth="9.140625" defaultRowHeight="12.75"/>
  <cols>
    <col min="1" max="1" width="10.8515625" style="219" customWidth="1"/>
    <col min="2" max="2" width="53.421875" style="216" customWidth="1"/>
    <col min="3" max="3" width="16.421875" style="217" customWidth="1"/>
    <col min="4" max="4" width="12.7109375" style="217" customWidth="1"/>
    <col min="5" max="5" width="12.7109375" style="218" customWidth="1"/>
    <col min="6" max="6" width="12.7109375" style="217" customWidth="1"/>
    <col min="7" max="15" width="11.7109375" style="217" customWidth="1"/>
    <col min="16" max="17" width="12.7109375" style="196" bestFit="1" customWidth="1"/>
    <col min="18" max="16384" width="9.140625" style="196" customWidth="1"/>
  </cols>
  <sheetData>
    <row r="2" spans="1:16" s="192" customFormat="1" ht="21.75" customHeight="1">
      <c r="A2" s="531" t="s">
        <v>204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</row>
    <row r="3" spans="1:4" ht="33" customHeight="1" thickBot="1">
      <c r="A3" s="2" t="s">
        <v>70</v>
      </c>
      <c r="B3" s="3">
        <v>46639</v>
      </c>
      <c r="C3" s="392" t="s">
        <v>74</v>
      </c>
      <c r="D3" s="392"/>
    </row>
    <row r="4" spans="1:4" s="7" customFormat="1" ht="23.25" thickTop="1">
      <c r="A4" s="4"/>
      <c r="B4" s="5" t="s">
        <v>71</v>
      </c>
      <c r="C4" s="5" t="s">
        <v>72</v>
      </c>
      <c r="D4" s="6"/>
    </row>
    <row r="5" spans="1:16" s="192" customFormat="1" ht="15" thickBot="1">
      <c r="A5" s="193"/>
      <c r="B5" s="193"/>
      <c r="C5" s="193"/>
      <c r="D5" s="193"/>
      <c r="E5" s="194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5" s="195" customFormat="1" ht="39.75" customHeight="1">
      <c r="A6" s="532" t="s">
        <v>99</v>
      </c>
      <c r="B6" s="535" t="s">
        <v>100</v>
      </c>
      <c r="C6" s="538" t="s">
        <v>155</v>
      </c>
      <c r="D6" s="541" t="s">
        <v>125</v>
      </c>
      <c r="E6" s="529" t="s">
        <v>126</v>
      </c>
      <c r="F6" s="529" t="s">
        <v>127</v>
      </c>
      <c r="G6" s="529" t="s">
        <v>128</v>
      </c>
      <c r="H6" s="529" t="s">
        <v>129</v>
      </c>
      <c r="I6" s="529" t="s">
        <v>130</v>
      </c>
      <c r="J6" s="529" t="s">
        <v>131</v>
      </c>
      <c r="K6" s="529" t="s">
        <v>132</v>
      </c>
      <c r="L6" s="529" t="s">
        <v>133</v>
      </c>
      <c r="M6" s="529" t="s">
        <v>134</v>
      </c>
      <c r="N6" s="529" t="s">
        <v>135</v>
      </c>
      <c r="O6" s="527" t="s">
        <v>136</v>
      </c>
    </row>
    <row r="7" spans="1:15" s="195" customFormat="1" ht="15" customHeight="1">
      <c r="A7" s="533"/>
      <c r="B7" s="536"/>
      <c r="C7" s="539"/>
      <c r="D7" s="542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28"/>
    </row>
    <row r="8" spans="1:15" s="195" customFormat="1" ht="53.25" customHeight="1" thickBot="1">
      <c r="A8" s="534"/>
      <c r="B8" s="537"/>
      <c r="C8" s="540"/>
      <c r="D8" s="542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28"/>
    </row>
    <row r="9" spans="1:15" ht="15.75" customHeight="1" thickTop="1">
      <c r="A9" s="516" t="s">
        <v>102</v>
      </c>
      <c r="B9" s="517"/>
      <c r="C9" s="197" t="s">
        <v>103</v>
      </c>
      <c r="D9" s="518" t="s">
        <v>6</v>
      </c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20"/>
    </row>
    <row r="10" spans="1:15" ht="15">
      <c r="A10" s="516" t="s">
        <v>104</v>
      </c>
      <c r="B10" s="517"/>
      <c r="C10" s="198">
        <v>102017</v>
      </c>
      <c r="D10" s="518" t="s">
        <v>17</v>
      </c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20"/>
    </row>
    <row r="11" spans="1:15" ht="14.25" customHeight="1">
      <c r="A11" s="199">
        <v>31</v>
      </c>
      <c r="B11" s="200" t="s">
        <v>105</v>
      </c>
      <c r="C11" s="201">
        <f aca="true" t="shared" si="0" ref="C11:O11">SUM(C12,C13,C14)</f>
        <v>3183200</v>
      </c>
      <c r="D11" s="248">
        <f t="shared" si="0"/>
        <v>253503</v>
      </c>
      <c r="E11" s="249">
        <f t="shared" si="0"/>
        <v>253499</v>
      </c>
      <c r="F11" s="249">
        <f t="shared" si="0"/>
        <v>257299</v>
      </c>
      <c r="G11" s="249">
        <f t="shared" si="0"/>
        <v>257499</v>
      </c>
      <c r="H11" s="249">
        <f t="shared" si="0"/>
        <v>254399</v>
      </c>
      <c r="I11" s="249">
        <f t="shared" si="0"/>
        <v>341499</v>
      </c>
      <c r="J11" s="249">
        <f t="shared" si="0"/>
        <v>254399</v>
      </c>
      <c r="K11" s="249">
        <f t="shared" si="0"/>
        <v>254399</v>
      </c>
      <c r="L11" s="249">
        <f t="shared" si="0"/>
        <v>254399</v>
      </c>
      <c r="M11" s="249">
        <f t="shared" si="0"/>
        <v>254399</v>
      </c>
      <c r="N11" s="249">
        <f t="shared" si="0"/>
        <v>254399</v>
      </c>
      <c r="O11" s="250">
        <f t="shared" si="0"/>
        <v>293507</v>
      </c>
    </row>
    <row r="12" spans="1:15" s="205" customFormat="1" ht="14.25" customHeight="1">
      <c r="A12" s="202">
        <v>311</v>
      </c>
      <c r="B12" s="203" t="s">
        <v>106</v>
      </c>
      <c r="C12" s="204">
        <f>SUM(D12:O12)</f>
        <v>2572000</v>
      </c>
      <c r="D12" s="251">
        <v>214337</v>
      </c>
      <c r="E12" s="252">
        <v>214333</v>
      </c>
      <c r="F12" s="252">
        <v>214333</v>
      </c>
      <c r="G12" s="252">
        <v>214333</v>
      </c>
      <c r="H12" s="252">
        <v>214333</v>
      </c>
      <c r="I12" s="252">
        <v>214333</v>
      </c>
      <c r="J12" s="252">
        <v>214333</v>
      </c>
      <c r="K12" s="252">
        <v>214333</v>
      </c>
      <c r="L12" s="252">
        <v>214333</v>
      </c>
      <c r="M12" s="252">
        <v>214333</v>
      </c>
      <c r="N12" s="252">
        <v>214333</v>
      </c>
      <c r="O12" s="253">
        <v>214333</v>
      </c>
    </row>
    <row r="13" spans="1:15" s="205" customFormat="1" ht="14.25" customHeight="1">
      <c r="A13" s="202">
        <v>312</v>
      </c>
      <c r="B13" s="203" t="s">
        <v>19</v>
      </c>
      <c r="C13" s="204">
        <f>SUM(D13:O13)</f>
        <v>163200</v>
      </c>
      <c r="D13" s="251">
        <v>2000</v>
      </c>
      <c r="E13" s="252">
        <v>2000</v>
      </c>
      <c r="F13" s="252">
        <v>5800</v>
      </c>
      <c r="G13" s="252">
        <v>6000</v>
      </c>
      <c r="H13" s="252">
        <v>2900</v>
      </c>
      <c r="I13" s="252">
        <v>90000</v>
      </c>
      <c r="J13" s="252">
        <v>2900</v>
      </c>
      <c r="K13" s="252">
        <v>2900</v>
      </c>
      <c r="L13" s="252">
        <v>2900</v>
      </c>
      <c r="M13" s="252">
        <v>2900</v>
      </c>
      <c r="N13" s="252">
        <v>2900</v>
      </c>
      <c r="O13" s="253">
        <v>40000</v>
      </c>
    </row>
    <row r="14" spans="1:15" s="205" customFormat="1" ht="14.25" customHeight="1">
      <c r="A14" s="202">
        <v>313</v>
      </c>
      <c r="B14" s="203" t="s">
        <v>107</v>
      </c>
      <c r="C14" s="204">
        <f>SUM(D14:O14)</f>
        <v>448000</v>
      </c>
      <c r="D14" s="251">
        <v>37166</v>
      </c>
      <c r="E14" s="252">
        <v>37166</v>
      </c>
      <c r="F14" s="252">
        <v>37166</v>
      </c>
      <c r="G14" s="252">
        <v>37166</v>
      </c>
      <c r="H14" s="252">
        <v>37166</v>
      </c>
      <c r="I14" s="252">
        <v>37166</v>
      </c>
      <c r="J14" s="252">
        <v>37166</v>
      </c>
      <c r="K14" s="252">
        <v>37166</v>
      </c>
      <c r="L14" s="252">
        <v>37166</v>
      </c>
      <c r="M14" s="252">
        <v>37166</v>
      </c>
      <c r="N14" s="252">
        <v>37166</v>
      </c>
      <c r="O14" s="253">
        <v>39174</v>
      </c>
    </row>
    <row r="15" spans="1:15" ht="14.25" customHeight="1">
      <c r="A15" s="206">
        <v>32</v>
      </c>
      <c r="B15" s="207" t="s">
        <v>108</v>
      </c>
      <c r="C15" s="208">
        <f aca="true" t="shared" si="1" ref="C15:O15">SUM(C16,C17,C18,C19,C20)</f>
        <v>1193200</v>
      </c>
      <c r="D15" s="254">
        <f t="shared" si="1"/>
        <v>73815</v>
      </c>
      <c r="E15" s="249">
        <f t="shared" si="1"/>
        <v>73815</v>
      </c>
      <c r="F15" s="249">
        <f t="shared" si="1"/>
        <v>73815</v>
      </c>
      <c r="G15" s="249">
        <f t="shared" si="1"/>
        <v>76815</v>
      </c>
      <c r="H15" s="249">
        <f t="shared" si="1"/>
        <v>141815</v>
      </c>
      <c r="I15" s="249">
        <f t="shared" si="1"/>
        <v>141815</v>
      </c>
      <c r="J15" s="249">
        <f t="shared" si="1"/>
        <v>73815</v>
      </c>
      <c r="K15" s="249">
        <f t="shared" si="1"/>
        <v>73815</v>
      </c>
      <c r="L15" s="249">
        <f t="shared" si="1"/>
        <v>151815</v>
      </c>
      <c r="M15" s="249">
        <f t="shared" si="1"/>
        <v>81815</v>
      </c>
      <c r="N15" s="249">
        <f t="shared" si="1"/>
        <v>148815</v>
      </c>
      <c r="O15" s="250">
        <f t="shared" si="1"/>
        <v>81235</v>
      </c>
    </row>
    <row r="16" spans="1:15" s="205" customFormat="1" ht="14.25" customHeight="1">
      <c r="A16" s="202">
        <v>321</v>
      </c>
      <c r="B16" s="203" t="s">
        <v>109</v>
      </c>
      <c r="C16" s="204">
        <f>SUM(D16:O16)</f>
        <v>326000</v>
      </c>
      <c r="D16" s="255">
        <v>27166</v>
      </c>
      <c r="E16" s="252">
        <v>27166</v>
      </c>
      <c r="F16" s="252">
        <v>27166</v>
      </c>
      <c r="G16" s="252">
        <v>27166</v>
      </c>
      <c r="H16" s="252">
        <v>27166</v>
      </c>
      <c r="I16" s="252">
        <v>27166</v>
      </c>
      <c r="J16" s="252">
        <v>27166</v>
      </c>
      <c r="K16" s="252">
        <v>27166</v>
      </c>
      <c r="L16" s="252">
        <v>27166</v>
      </c>
      <c r="M16" s="252">
        <v>27166</v>
      </c>
      <c r="N16" s="252">
        <v>27166</v>
      </c>
      <c r="O16" s="253">
        <v>27174</v>
      </c>
    </row>
    <row r="17" spans="1:15" s="205" customFormat="1" ht="14.25" customHeight="1">
      <c r="A17" s="202">
        <v>322</v>
      </c>
      <c r="B17" s="203" t="s">
        <v>110</v>
      </c>
      <c r="C17" s="204">
        <f>SUM(D17:O17)</f>
        <v>146500</v>
      </c>
      <c r="D17" s="255">
        <v>12208</v>
      </c>
      <c r="E17" s="252">
        <v>12208</v>
      </c>
      <c r="F17" s="252">
        <v>12208</v>
      </c>
      <c r="G17" s="252">
        <v>12208</v>
      </c>
      <c r="H17" s="252">
        <v>12208</v>
      </c>
      <c r="I17" s="252">
        <v>12208</v>
      </c>
      <c r="J17" s="252">
        <v>12208</v>
      </c>
      <c r="K17" s="252">
        <v>12208</v>
      </c>
      <c r="L17" s="252">
        <v>12208</v>
      </c>
      <c r="M17" s="252">
        <v>12208</v>
      </c>
      <c r="N17" s="252">
        <v>12208</v>
      </c>
      <c r="O17" s="253">
        <v>12212</v>
      </c>
    </row>
    <row r="18" spans="1:15" s="205" customFormat="1" ht="14.25" customHeight="1">
      <c r="A18" s="202">
        <v>323</v>
      </c>
      <c r="B18" s="203" t="s">
        <v>111</v>
      </c>
      <c r="C18" s="204">
        <f>SUM(D18:O18)</f>
        <v>472400</v>
      </c>
      <c r="D18" s="255">
        <v>15000</v>
      </c>
      <c r="E18" s="252">
        <v>15000</v>
      </c>
      <c r="F18" s="252">
        <v>15000</v>
      </c>
      <c r="G18" s="252">
        <v>15000</v>
      </c>
      <c r="H18" s="252">
        <v>80000</v>
      </c>
      <c r="I18" s="252">
        <v>80000</v>
      </c>
      <c r="J18" s="252">
        <v>15000</v>
      </c>
      <c r="K18" s="252">
        <v>15000</v>
      </c>
      <c r="L18" s="252">
        <v>90000</v>
      </c>
      <c r="M18" s="252">
        <v>20000</v>
      </c>
      <c r="N18" s="252">
        <v>90000</v>
      </c>
      <c r="O18" s="253">
        <v>22400</v>
      </c>
    </row>
    <row r="19" spans="1:15" s="205" customFormat="1" ht="14.25" customHeight="1">
      <c r="A19" s="202">
        <v>324</v>
      </c>
      <c r="B19" s="203" t="s">
        <v>35</v>
      </c>
      <c r="C19" s="204">
        <f>SUM(D19:O19)</f>
        <v>15000</v>
      </c>
      <c r="D19" s="255">
        <v>0</v>
      </c>
      <c r="E19" s="252">
        <v>0</v>
      </c>
      <c r="F19" s="252">
        <v>0</v>
      </c>
      <c r="G19" s="252">
        <v>3000</v>
      </c>
      <c r="H19" s="252">
        <v>3000</v>
      </c>
      <c r="I19" s="252">
        <v>3000</v>
      </c>
      <c r="J19" s="252">
        <v>0</v>
      </c>
      <c r="K19" s="252">
        <v>0</v>
      </c>
      <c r="L19" s="252">
        <v>3000</v>
      </c>
      <c r="M19" s="252">
        <v>3000</v>
      </c>
      <c r="N19" s="252">
        <v>0</v>
      </c>
      <c r="O19" s="253">
        <v>0</v>
      </c>
    </row>
    <row r="20" spans="1:15" s="205" customFormat="1" ht="14.25" customHeight="1">
      <c r="A20" s="202">
        <v>329</v>
      </c>
      <c r="B20" s="203" t="s">
        <v>41</v>
      </c>
      <c r="C20" s="204">
        <f>SUM(D20:O20)</f>
        <v>233300</v>
      </c>
      <c r="D20" s="255">
        <v>19441</v>
      </c>
      <c r="E20" s="252">
        <v>19441</v>
      </c>
      <c r="F20" s="252">
        <v>19441</v>
      </c>
      <c r="G20" s="252">
        <v>19441</v>
      </c>
      <c r="H20" s="252">
        <v>19441</v>
      </c>
      <c r="I20" s="252">
        <v>19441</v>
      </c>
      <c r="J20" s="252">
        <v>19441</v>
      </c>
      <c r="K20" s="252">
        <v>19441</v>
      </c>
      <c r="L20" s="252">
        <v>19441</v>
      </c>
      <c r="M20" s="252">
        <v>19441</v>
      </c>
      <c r="N20" s="252">
        <v>19441</v>
      </c>
      <c r="O20" s="253">
        <v>19449</v>
      </c>
    </row>
    <row r="21" spans="1:15" ht="14.25" customHeight="1">
      <c r="A21" s="209">
        <v>34</v>
      </c>
      <c r="B21" s="210" t="s">
        <v>112</v>
      </c>
      <c r="C21" s="211">
        <f aca="true" t="shared" si="2" ref="C21:O21">SUM(C22)</f>
        <v>10000</v>
      </c>
      <c r="D21" s="254">
        <f t="shared" si="2"/>
        <v>833</v>
      </c>
      <c r="E21" s="249">
        <f t="shared" si="2"/>
        <v>833</v>
      </c>
      <c r="F21" s="249">
        <f t="shared" si="2"/>
        <v>833</v>
      </c>
      <c r="G21" s="249">
        <f t="shared" si="2"/>
        <v>833</v>
      </c>
      <c r="H21" s="249">
        <f t="shared" si="2"/>
        <v>833</v>
      </c>
      <c r="I21" s="249">
        <f t="shared" si="2"/>
        <v>833</v>
      </c>
      <c r="J21" s="249">
        <f t="shared" si="2"/>
        <v>833</v>
      </c>
      <c r="K21" s="249">
        <f t="shared" si="2"/>
        <v>833</v>
      </c>
      <c r="L21" s="249">
        <f t="shared" si="2"/>
        <v>833</v>
      </c>
      <c r="M21" s="249">
        <f t="shared" si="2"/>
        <v>833</v>
      </c>
      <c r="N21" s="249">
        <f t="shared" si="2"/>
        <v>833</v>
      </c>
      <c r="O21" s="250">
        <f t="shared" si="2"/>
        <v>837</v>
      </c>
    </row>
    <row r="22" spans="1:15" s="205" customFormat="1" ht="14.25" customHeight="1">
      <c r="A22" s="202">
        <v>343</v>
      </c>
      <c r="B22" s="203" t="s">
        <v>113</v>
      </c>
      <c r="C22" s="204">
        <f>SUM(D22:O22)</f>
        <v>10000</v>
      </c>
      <c r="D22" s="255">
        <v>833</v>
      </c>
      <c r="E22" s="252">
        <v>833</v>
      </c>
      <c r="F22" s="252">
        <v>833</v>
      </c>
      <c r="G22" s="252">
        <v>833</v>
      </c>
      <c r="H22" s="252">
        <v>833</v>
      </c>
      <c r="I22" s="252">
        <v>833</v>
      </c>
      <c r="J22" s="252">
        <v>833</v>
      </c>
      <c r="K22" s="252">
        <v>833</v>
      </c>
      <c r="L22" s="252">
        <v>833</v>
      </c>
      <c r="M22" s="252">
        <v>833</v>
      </c>
      <c r="N22" s="252">
        <v>833</v>
      </c>
      <c r="O22" s="253">
        <v>837</v>
      </c>
    </row>
    <row r="23" spans="1:15" ht="14.25" customHeight="1">
      <c r="A23" s="514" t="s">
        <v>114</v>
      </c>
      <c r="B23" s="515"/>
      <c r="C23" s="212">
        <f aca="true" t="shared" si="3" ref="C23:O23">SUM(C11,C15,C21)</f>
        <v>4386400</v>
      </c>
      <c r="D23" s="244">
        <f t="shared" si="3"/>
        <v>328151</v>
      </c>
      <c r="E23" s="213">
        <f t="shared" si="3"/>
        <v>328147</v>
      </c>
      <c r="F23" s="213">
        <f t="shared" si="3"/>
        <v>331947</v>
      </c>
      <c r="G23" s="213">
        <f t="shared" si="3"/>
        <v>335147</v>
      </c>
      <c r="H23" s="213">
        <f t="shared" si="3"/>
        <v>397047</v>
      </c>
      <c r="I23" s="213">
        <f t="shared" si="3"/>
        <v>484147</v>
      </c>
      <c r="J23" s="213">
        <f t="shared" si="3"/>
        <v>329047</v>
      </c>
      <c r="K23" s="213">
        <f t="shared" si="3"/>
        <v>329047</v>
      </c>
      <c r="L23" s="213">
        <f t="shared" si="3"/>
        <v>407047</v>
      </c>
      <c r="M23" s="213">
        <f t="shared" si="3"/>
        <v>337047</v>
      </c>
      <c r="N23" s="213">
        <f t="shared" si="3"/>
        <v>404047</v>
      </c>
      <c r="O23" s="214">
        <f t="shared" si="3"/>
        <v>375579</v>
      </c>
    </row>
    <row r="24" spans="1:15" ht="15">
      <c r="A24" s="516" t="s">
        <v>102</v>
      </c>
      <c r="B24" s="517"/>
      <c r="C24" s="197" t="s">
        <v>103</v>
      </c>
      <c r="D24" s="518" t="s">
        <v>6</v>
      </c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20"/>
    </row>
    <row r="25" spans="1:15" ht="15">
      <c r="A25" s="516" t="s">
        <v>104</v>
      </c>
      <c r="B25" s="517"/>
      <c r="C25" s="198">
        <v>102018</v>
      </c>
      <c r="D25" s="518" t="s">
        <v>44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20"/>
    </row>
    <row r="26" spans="1:15" s="215" customFormat="1" ht="14.25" customHeight="1">
      <c r="A26" s="209">
        <v>42</v>
      </c>
      <c r="B26" s="210" t="s">
        <v>115</v>
      </c>
      <c r="C26" s="211">
        <f aca="true" t="shared" si="4" ref="C26:O26">SUM(C27,C28)</f>
        <v>65000</v>
      </c>
      <c r="D26" s="256">
        <f>SUM(D27,D28)</f>
        <v>7000</v>
      </c>
      <c r="E26" s="257">
        <f t="shared" si="4"/>
        <v>3000</v>
      </c>
      <c r="F26" s="257">
        <f t="shared" si="4"/>
        <v>0</v>
      </c>
      <c r="G26" s="257">
        <f t="shared" si="4"/>
        <v>0</v>
      </c>
      <c r="H26" s="257">
        <f t="shared" si="4"/>
        <v>0</v>
      </c>
      <c r="I26" s="257">
        <f t="shared" si="4"/>
        <v>50000</v>
      </c>
      <c r="J26" s="257">
        <f t="shared" si="4"/>
        <v>0</v>
      </c>
      <c r="K26" s="257">
        <f t="shared" si="4"/>
        <v>0</v>
      </c>
      <c r="L26" s="257">
        <f t="shared" si="4"/>
        <v>3000</v>
      </c>
      <c r="M26" s="257">
        <f t="shared" si="4"/>
        <v>2000</v>
      </c>
      <c r="N26" s="257">
        <f t="shared" si="4"/>
        <v>0</v>
      </c>
      <c r="O26" s="258">
        <f t="shared" si="4"/>
        <v>0</v>
      </c>
    </row>
    <row r="27" spans="1:15" s="205" customFormat="1" ht="14.25" customHeight="1">
      <c r="A27" s="202">
        <v>422</v>
      </c>
      <c r="B27" s="203" t="s">
        <v>116</v>
      </c>
      <c r="C27" s="204">
        <f>SUM(D27:O27)</f>
        <v>55000</v>
      </c>
      <c r="D27" s="251">
        <v>5000</v>
      </c>
      <c r="E27" s="252">
        <v>0</v>
      </c>
      <c r="F27" s="252"/>
      <c r="G27" s="252"/>
      <c r="H27" s="252"/>
      <c r="I27" s="252">
        <v>50000</v>
      </c>
      <c r="J27" s="252"/>
      <c r="K27" s="252"/>
      <c r="L27" s="252"/>
      <c r="M27" s="252"/>
      <c r="N27" s="252"/>
      <c r="O27" s="253"/>
    </row>
    <row r="28" spans="1:15" s="205" customFormat="1" ht="14.25" customHeight="1">
      <c r="A28" s="202">
        <v>426</v>
      </c>
      <c r="B28" s="203" t="s">
        <v>117</v>
      </c>
      <c r="C28" s="204">
        <f>SUM(D28:O28)</f>
        <v>10000</v>
      </c>
      <c r="D28" s="251">
        <v>2000</v>
      </c>
      <c r="E28" s="252">
        <v>3000</v>
      </c>
      <c r="F28" s="252"/>
      <c r="G28" s="252"/>
      <c r="H28" s="252"/>
      <c r="I28" s="252"/>
      <c r="J28" s="252"/>
      <c r="K28" s="252"/>
      <c r="L28" s="252">
        <v>3000</v>
      </c>
      <c r="M28" s="252">
        <v>2000</v>
      </c>
      <c r="N28" s="252"/>
      <c r="O28" s="253"/>
    </row>
    <row r="29" spans="1:15" ht="14.25" customHeight="1">
      <c r="A29" s="514" t="s">
        <v>114</v>
      </c>
      <c r="B29" s="515"/>
      <c r="C29" s="212">
        <f aca="true" t="shared" si="5" ref="C29:O29">SUM(C26,)</f>
        <v>65000</v>
      </c>
      <c r="D29" s="244">
        <f>SUM(D26,)</f>
        <v>7000</v>
      </c>
      <c r="E29" s="213">
        <f t="shared" si="5"/>
        <v>3000</v>
      </c>
      <c r="F29" s="213">
        <f t="shared" si="5"/>
        <v>0</v>
      </c>
      <c r="G29" s="213">
        <f t="shared" si="5"/>
        <v>0</v>
      </c>
      <c r="H29" s="213">
        <f t="shared" si="5"/>
        <v>0</v>
      </c>
      <c r="I29" s="213">
        <f t="shared" si="5"/>
        <v>50000</v>
      </c>
      <c r="J29" s="213">
        <f t="shared" si="5"/>
        <v>0</v>
      </c>
      <c r="K29" s="213">
        <f t="shared" si="5"/>
        <v>0</v>
      </c>
      <c r="L29" s="213">
        <f t="shared" si="5"/>
        <v>3000</v>
      </c>
      <c r="M29" s="213">
        <f t="shared" si="5"/>
        <v>2000</v>
      </c>
      <c r="N29" s="213">
        <f t="shared" si="5"/>
        <v>0</v>
      </c>
      <c r="O29" s="214">
        <f t="shared" si="5"/>
        <v>0</v>
      </c>
    </row>
    <row r="30" spans="1:15" ht="15">
      <c r="A30" s="516" t="s">
        <v>102</v>
      </c>
      <c r="B30" s="517"/>
      <c r="C30" s="197" t="s">
        <v>103</v>
      </c>
      <c r="D30" s="518" t="s">
        <v>6</v>
      </c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20"/>
    </row>
    <row r="31" spans="1:15" ht="15">
      <c r="A31" s="516" t="s">
        <v>104</v>
      </c>
      <c r="B31" s="517"/>
      <c r="C31" s="198">
        <v>102019</v>
      </c>
      <c r="D31" s="518" t="s">
        <v>50</v>
      </c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20"/>
    </row>
    <row r="32" spans="1:15" ht="14.25" customHeight="1">
      <c r="A32" s="206">
        <v>32</v>
      </c>
      <c r="B32" s="207" t="s">
        <v>108</v>
      </c>
      <c r="C32" s="208">
        <f aca="true" t="shared" si="6" ref="C32:O32">SUM(C33)</f>
        <v>100000</v>
      </c>
      <c r="D32" s="254">
        <f t="shared" si="6"/>
        <v>0</v>
      </c>
      <c r="E32" s="249">
        <f t="shared" si="6"/>
        <v>0</v>
      </c>
      <c r="F32" s="249">
        <f t="shared" si="6"/>
        <v>0</v>
      </c>
      <c r="G32" s="249">
        <f t="shared" si="6"/>
        <v>40000</v>
      </c>
      <c r="H32" s="249">
        <f t="shared" si="6"/>
        <v>0</v>
      </c>
      <c r="I32" s="249">
        <f t="shared" si="6"/>
        <v>0</v>
      </c>
      <c r="J32" s="249">
        <f t="shared" si="6"/>
        <v>0</v>
      </c>
      <c r="K32" s="249">
        <f t="shared" si="6"/>
        <v>0</v>
      </c>
      <c r="L32" s="249">
        <f t="shared" si="6"/>
        <v>60000</v>
      </c>
      <c r="M32" s="249">
        <f t="shared" si="6"/>
        <v>0</v>
      </c>
      <c r="N32" s="249">
        <f t="shared" si="6"/>
        <v>0</v>
      </c>
      <c r="O32" s="250">
        <f t="shared" si="6"/>
        <v>0</v>
      </c>
    </row>
    <row r="33" spans="1:15" s="205" customFormat="1" ht="14.25" customHeight="1">
      <c r="A33" s="202">
        <v>323</v>
      </c>
      <c r="B33" s="203" t="s">
        <v>111</v>
      </c>
      <c r="C33" s="204">
        <f>SUM(D33:O33)</f>
        <v>100000</v>
      </c>
      <c r="D33" s="255"/>
      <c r="E33" s="252"/>
      <c r="F33" s="252"/>
      <c r="G33" s="252">
        <v>40000</v>
      </c>
      <c r="H33" s="252"/>
      <c r="I33" s="252"/>
      <c r="J33" s="252"/>
      <c r="K33" s="252"/>
      <c r="L33" s="252">
        <v>60000</v>
      </c>
      <c r="M33" s="252"/>
      <c r="N33" s="252"/>
      <c r="O33" s="253"/>
    </row>
    <row r="34" spans="1:15" ht="14.25" customHeight="1">
      <c r="A34" s="514" t="s">
        <v>114</v>
      </c>
      <c r="B34" s="515"/>
      <c r="C34" s="212">
        <f aca="true" t="shared" si="7" ref="C34:O34">SUM(C32)</f>
        <v>100000</v>
      </c>
      <c r="D34" s="244">
        <f t="shared" si="7"/>
        <v>0</v>
      </c>
      <c r="E34" s="213">
        <f t="shared" si="7"/>
        <v>0</v>
      </c>
      <c r="F34" s="213">
        <f t="shared" si="7"/>
        <v>0</v>
      </c>
      <c r="G34" s="213">
        <f t="shared" si="7"/>
        <v>40000</v>
      </c>
      <c r="H34" s="213">
        <f t="shared" si="7"/>
        <v>0</v>
      </c>
      <c r="I34" s="213">
        <f t="shared" si="7"/>
        <v>0</v>
      </c>
      <c r="J34" s="213">
        <f t="shared" si="7"/>
        <v>0</v>
      </c>
      <c r="K34" s="213">
        <f t="shared" si="7"/>
        <v>0</v>
      </c>
      <c r="L34" s="213">
        <f t="shared" si="7"/>
        <v>60000</v>
      </c>
      <c r="M34" s="213">
        <f t="shared" si="7"/>
        <v>0</v>
      </c>
      <c r="N34" s="213">
        <f t="shared" si="7"/>
        <v>0</v>
      </c>
      <c r="O34" s="214">
        <f t="shared" si="7"/>
        <v>0</v>
      </c>
    </row>
    <row r="35" spans="1:15" ht="15">
      <c r="A35" s="516" t="s">
        <v>102</v>
      </c>
      <c r="B35" s="517"/>
      <c r="C35" s="197" t="s">
        <v>103</v>
      </c>
      <c r="D35" s="518" t="s">
        <v>6</v>
      </c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20"/>
    </row>
    <row r="36" spans="1:15" ht="15">
      <c r="A36" s="516" t="s">
        <v>104</v>
      </c>
      <c r="B36" s="517"/>
      <c r="C36" s="198">
        <v>102020</v>
      </c>
      <c r="D36" s="524" t="s">
        <v>52</v>
      </c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6"/>
    </row>
    <row r="37" spans="1:15" ht="14.25" customHeight="1">
      <c r="A37" s="206">
        <v>32</v>
      </c>
      <c r="B37" s="207" t="s">
        <v>108</v>
      </c>
      <c r="C37" s="208">
        <f aca="true" t="shared" si="8" ref="C37:O37">SUM(C38)</f>
        <v>2000</v>
      </c>
      <c r="D37" s="254">
        <f t="shared" si="8"/>
        <v>0</v>
      </c>
      <c r="E37" s="249">
        <f t="shared" si="8"/>
        <v>0</v>
      </c>
      <c r="F37" s="249">
        <f t="shared" si="8"/>
        <v>0</v>
      </c>
      <c r="G37" s="249">
        <f t="shared" si="8"/>
        <v>0</v>
      </c>
      <c r="H37" s="249">
        <f t="shared" si="8"/>
        <v>0</v>
      </c>
      <c r="I37" s="249">
        <f t="shared" si="8"/>
        <v>0</v>
      </c>
      <c r="J37" s="249">
        <f t="shared" si="8"/>
        <v>0</v>
      </c>
      <c r="K37" s="249">
        <f t="shared" si="8"/>
        <v>0</v>
      </c>
      <c r="L37" s="249">
        <f t="shared" si="8"/>
        <v>0</v>
      </c>
      <c r="M37" s="249">
        <f t="shared" si="8"/>
        <v>2000</v>
      </c>
      <c r="N37" s="249">
        <f t="shared" si="8"/>
        <v>0</v>
      </c>
      <c r="O37" s="250">
        <f t="shared" si="8"/>
        <v>0</v>
      </c>
    </row>
    <row r="38" spans="1:15" s="205" customFormat="1" ht="14.25" customHeight="1">
      <c r="A38" s="202">
        <v>323</v>
      </c>
      <c r="B38" s="203" t="s">
        <v>111</v>
      </c>
      <c r="C38" s="204">
        <f>SUM(D38:O38)</f>
        <v>2000</v>
      </c>
      <c r="D38" s="255"/>
      <c r="E38" s="252"/>
      <c r="F38" s="252"/>
      <c r="G38" s="252"/>
      <c r="H38" s="252"/>
      <c r="I38" s="252"/>
      <c r="J38" s="252"/>
      <c r="K38" s="252"/>
      <c r="L38" s="252"/>
      <c r="M38" s="252">
        <v>2000</v>
      </c>
      <c r="N38" s="252"/>
      <c r="O38" s="253"/>
    </row>
    <row r="39" spans="1:15" ht="14.25" customHeight="1">
      <c r="A39" s="514" t="s">
        <v>114</v>
      </c>
      <c r="B39" s="515"/>
      <c r="C39" s="212">
        <f aca="true" t="shared" si="9" ref="C39:O39">SUM(C37)</f>
        <v>2000</v>
      </c>
      <c r="D39" s="244">
        <f t="shared" si="9"/>
        <v>0</v>
      </c>
      <c r="E39" s="213">
        <f t="shared" si="9"/>
        <v>0</v>
      </c>
      <c r="F39" s="213">
        <f t="shared" si="9"/>
        <v>0</v>
      </c>
      <c r="G39" s="213">
        <f t="shared" si="9"/>
        <v>0</v>
      </c>
      <c r="H39" s="213">
        <f t="shared" si="9"/>
        <v>0</v>
      </c>
      <c r="I39" s="213">
        <f t="shared" si="9"/>
        <v>0</v>
      </c>
      <c r="J39" s="213">
        <f t="shared" si="9"/>
        <v>0</v>
      </c>
      <c r="K39" s="213">
        <f t="shared" si="9"/>
        <v>0</v>
      </c>
      <c r="L39" s="213">
        <f t="shared" si="9"/>
        <v>0</v>
      </c>
      <c r="M39" s="213">
        <f t="shared" si="9"/>
        <v>2000</v>
      </c>
      <c r="N39" s="213">
        <f t="shared" si="9"/>
        <v>0</v>
      </c>
      <c r="O39" s="214">
        <f t="shared" si="9"/>
        <v>0</v>
      </c>
    </row>
    <row r="40" spans="1:15" ht="15">
      <c r="A40" s="516" t="s">
        <v>102</v>
      </c>
      <c r="B40" s="517"/>
      <c r="C40" s="197" t="s">
        <v>103</v>
      </c>
      <c r="D40" s="518" t="s">
        <v>6</v>
      </c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20"/>
    </row>
    <row r="41" spans="1:15" ht="15">
      <c r="A41" s="516" t="s">
        <v>104</v>
      </c>
      <c r="B41" s="517"/>
      <c r="C41" s="198">
        <v>102024</v>
      </c>
      <c r="D41" s="518" t="s">
        <v>54</v>
      </c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20"/>
    </row>
    <row r="42" spans="1:15" ht="14.25" customHeight="1">
      <c r="A42" s="206">
        <v>32</v>
      </c>
      <c r="B42" s="207" t="s">
        <v>108</v>
      </c>
      <c r="C42" s="208">
        <f aca="true" t="shared" si="10" ref="C42:O42">SUM(C43:C44)</f>
        <v>30000</v>
      </c>
      <c r="D42" s="254">
        <f t="shared" si="10"/>
        <v>0</v>
      </c>
      <c r="E42" s="249">
        <f t="shared" si="10"/>
        <v>0</v>
      </c>
      <c r="F42" s="249">
        <f t="shared" si="10"/>
        <v>0</v>
      </c>
      <c r="G42" s="249">
        <f t="shared" si="10"/>
        <v>0</v>
      </c>
      <c r="H42" s="249">
        <f t="shared" si="10"/>
        <v>20000</v>
      </c>
      <c r="I42" s="249">
        <f t="shared" si="10"/>
        <v>10000</v>
      </c>
      <c r="J42" s="249">
        <f t="shared" si="10"/>
        <v>0</v>
      </c>
      <c r="K42" s="249">
        <f t="shared" si="10"/>
        <v>0</v>
      </c>
      <c r="L42" s="249">
        <f t="shared" si="10"/>
        <v>0</v>
      </c>
      <c r="M42" s="249">
        <f t="shared" si="10"/>
        <v>0</v>
      </c>
      <c r="N42" s="249">
        <f t="shared" si="10"/>
        <v>0</v>
      </c>
      <c r="O42" s="250">
        <f t="shared" si="10"/>
        <v>0</v>
      </c>
    </row>
    <row r="43" spans="1:15" s="205" customFormat="1" ht="14.25" customHeight="1">
      <c r="A43" s="202">
        <v>323</v>
      </c>
      <c r="B43" s="203" t="s">
        <v>111</v>
      </c>
      <c r="C43" s="204">
        <f>SUM(D43:O43)</f>
        <v>20000</v>
      </c>
      <c r="D43" s="255"/>
      <c r="E43" s="252"/>
      <c r="F43" s="252"/>
      <c r="G43" s="252"/>
      <c r="H43" s="252">
        <v>10000</v>
      </c>
      <c r="I43" s="252">
        <v>10000</v>
      </c>
      <c r="J43" s="252"/>
      <c r="K43" s="252"/>
      <c r="L43" s="252"/>
      <c r="M43" s="252"/>
      <c r="N43" s="252"/>
      <c r="O43" s="253"/>
    </row>
    <row r="44" spans="1:15" s="205" customFormat="1" ht="14.25" customHeight="1">
      <c r="A44" s="202">
        <v>329</v>
      </c>
      <c r="B44" s="203" t="s">
        <v>41</v>
      </c>
      <c r="C44" s="204">
        <f>SUM(D44:O44)</f>
        <v>10000</v>
      </c>
      <c r="D44" s="255"/>
      <c r="E44" s="252"/>
      <c r="F44" s="252"/>
      <c r="G44" s="252"/>
      <c r="H44" s="252">
        <v>10000</v>
      </c>
      <c r="I44" s="252">
        <v>0</v>
      </c>
      <c r="J44" s="252"/>
      <c r="K44" s="252"/>
      <c r="L44" s="252"/>
      <c r="M44" s="252"/>
      <c r="N44" s="252"/>
      <c r="O44" s="253"/>
    </row>
    <row r="45" spans="1:15" ht="14.25" customHeight="1">
      <c r="A45" s="514" t="s">
        <v>114</v>
      </c>
      <c r="B45" s="515"/>
      <c r="C45" s="212">
        <f aca="true" t="shared" si="11" ref="C45:O45">SUM(C42:C42)</f>
        <v>30000</v>
      </c>
      <c r="D45" s="244">
        <f t="shared" si="11"/>
        <v>0</v>
      </c>
      <c r="E45" s="213">
        <f t="shared" si="11"/>
        <v>0</v>
      </c>
      <c r="F45" s="213">
        <f t="shared" si="11"/>
        <v>0</v>
      </c>
      <c r="G45" s="213">
        <f t="shared" si="11"/>
        <v>0</v>
      </c>
      <c r="H45" s="213">
        <f t="shared" si="11"/>
        <v>20000</v>
      </c>
      <c r="I45" s="213">
        <f t="shared" si="11"/>
        <v>10000</v>
      </c>
      <c r="J45" s="213">
        <f t="shared" si="11"/>
        <v>0</v>
      </c>
      <c r="K45" s="213">
        <f t="shared" si="11"/>
        <v>0</v>
      </c>
      <c r="L45" s="213">
        <f t="shared" si="11"/>
        <v>0</v>
      </c>
      <c r="M45" s="213">
        <f t="shared" si="11"/>
        <v>0</v>
      </c>
      <c r="N45" s="213">
        <f t="shared" si="11"/>
        <v>0</v>
      </c>
      <c r="O45" s="214">
        <f t="shared" si="11"/>
        <v>0</v>
      </c>
    </row>
    <row r="46" spans="1:15" ht="15">
      <c r="A46" s="415" t="s">
        <v>102</v>
      </c>
      <c r="B46" s="416"/>
      <c r="C46" s="119" t="s">
        <v>103</v>
      </c>
      <c r="D46" s="518" t="s">
        <v>6</v>
      </c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20"/>
    </row>
    <row r="47" spans="1:15" ht="15">
      <c r="A47" s="415" t="s">
        <v>104</v>
      </c>
      <c r="B47" s="416"/>
      <c r="C47" s="120">
        <v>102025</v>
      </c>
      <c r="D47" s="518" t="s">
        <v>56</v>
      </c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20"/>
    </row>
    <row r="48" spans="1:15" ht="14.25" customHeight="1">
      <c r="A48" s="142">
        <v>32</v>
      </c>
      <c r="B48" s="143" t="s">
        <v>108</v>
      </c>
      <c r="C48" s="144">
        <f>SUM(C49:C50)</f>
        <v>50000</v>
      </c>
      <c r="D48" s="254">
        <f aca="true" t="shared" si="12" ref="D48:O48">SUM(D49:D50)</f>
        <v>0</v>
      </c>
      <c r="E48" s="249">
        <f t="shared" si="12"/>
        <v>0</v>
      </c>
      <c r="F48" s="249">
        <f t="shared" si="12"/>
        <v>22000</v>
      </c>
      <c r="G48" s="249">
        <f t="shared" si="12"/>
        <v>28000</v>
      </c>
      <c r="H48" s="249">
        <f t="shared" si="12"/>
        <v>0</v>
      </c>
      <c r="I48" s="249">
        <f t="shared" si="12"/>
        <v>0</v>
      </c>
      <c r="J48" s="249">
        <f t="shared" si="12"/>
        <v>0</v>
      </c>
      <c r="K48" s="249">
        <f t="shared" si="12"/>
        <v>0</v>
      </c>
      <c r="L48" s="249">
        <f t="shared" si="12"/>
        <v>0</v>
      </c>
      <c r="M48" s="249">
        <f t="shared" si="12"/>
        <v>0</v>
      </c>
      <c r="N48" s="249">
        <f t="shared" si="12"/>
        <v>0</v>
      </c>
      <c r="O48" s="250">
        <f t="shared" si="12"/>
        <v>0</v>
      </c>
    </row>
    <row r="49" spans="1:15" s="205" customFormat="1" ht="14.25" customHeight="1">
      <c r="A49" s="130">
        <v>323</v>
      </c>
      <c r="B49" s="131" t="s">
        <v>111</v>
      </c>
      <c r="C49" s="204">
        <f>SUM(D49:O49)</f>
        <v>28000</v>
      </c>
      <c r="D49" s="255"/>
      <c r="E49" s="252"/>
      <c r="F49" s="252">
        <v>12000</v>
      </c>
      <c r="G49" s="252">
        <v>16000</v>
      </c>
      <c r="H49" s="252"/>
      <c r="I49" s="252"/>
      <c r="J49" s="252"/>
      <c r="K49" s="252"/>
      <c r="L49" s="252"/>
      <c r="M49" s="252"/>
      <c r="N49" s="252"/>
      <c r="O49" s="253"/>
    </row>
    <row r="50" spans="1:15" s="205" customFormat="1" ht="14.25" customHeight="1">
      <c r="A50" s="130">
        <v>329</v>
      </c>
      <c r="B50" s="131" t="s">
        <v>41</v>
      </c>
      <c r="C50" s="204">
        <f>SUM(D50:O50)</f>
        <v>22000</v>
      </c>
      <c r="D50" s="255"/>
      <c r="E50" s="252"/>
      <c r="F50" s="252">
        <v>10000</v>
      </c>
      <c r="G50" s="252">
        <v>12000</v>
      </c>
      <c r="H50" s="252"/>
      <c r="I50" s="252"/>
      <c r="J50" s="252"/>
      <c r="K50" s="252"/>
      <c r="L50" s="252"/>
      <c r="M50" s="252"/>
      <c r="N50" s="252"/>
      <c r="O50" s="253"/>
    </row>
    <row r="51" spans="1:15" ht="14.25" customHeight="1">
      <c r="A51" s="413" t="s">
        <v>114</v>
      </c>
      <c r="B51" s="414"/>
      <c r="C51" s="162">
        <f>SUM(C48:C48)</f>
        <v>50000</v>
      </c>
      <c r="D51" s="244">
        <f aca="true" t="shared" si="13" ref="D51:O51">SUM(D48:D48)</f>
        <v>0</v>
      </c>
      <c r="E51" s="213">
        <f t="shared" si="13"/>
        <v>0</v>
      </c>
      <c r="F51" s="213">
        <f t="shared" si="13"/>
        <v>22000</v>
      </c>
      <c r="G51" s="213">
        <f t="shared" si="13"/>
        <v>28000</v>
      </c>
      <c r="H51" s="213">
        <f t="shared" si="13"/>
        <v>0</v>
      </c>
      <c r="I51" s="213">
        <f t="shared" si="13"/>
        <v>0</v>
      </c>
      <c r="J51" s="213">
        <f t="shared" si="13"/>
        <v>0</v>
      </c>
      <c r="K51" s="213">
        <f t="shared" si="13"/>
        <v>0</v>
      </c>
      <c r="L51" s="213">
        <f t="shared" si="13"/>
        <v>0</v>
      </c>
      <c r="M51" s="213">
        <f t="shared" si="13"/>
        <v>0</v>
      </c>
      <c r="N51" s="213">
        <f t="shared" si="13"/>
        <v>0</v>
      </c>
      <c r="O51" s="214">
        <f t="shared" si="13"/>
        <v>0</v>
      </c>
    </row>
    <row r="52" spans="1:15" ht="15">
      <c r="A52" s="415" t="s">
        <v>102</v>
      </c>
      <c r="B52" s="416"/>
      <c r="C52" s="119" t="s">
        <v>103</v>
      </c>
      <c r="D52" s="521" t="s">
        <v>6</v>
      </c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3"/>
    </row>
    <row r="53" spans="1:15" ht="15">
      <c r="A53" s="415" t="s">
        <v>104</v>
      </c>
      <c r="B53" s="416"/>
      <c r="C53" s="120">
        <v>102027</v>
      </c>
      <c r="D53" s="521" t="s">
        <v>157</v>
      </c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3"/>
    </row>
    <row r="54" spans="1:15" ht="14.25" customHeight="1">
      <c r="A54" s="142">
        <v>32</v>
      </c>
      <c r="B54" s="143" t="s">
        <v>108</v>
      </c>
      <c r="C54" s="144">
        <f aca="true" t="shared" si="14" ref="C54:H54">SUM(C55,C56)</f>
        <v>32000</v>
      </c>
      <c r="D54" s="248">
        <f t="shared" si="14"/>
        <v>0</v>
      </c>
      <c r="E54" s="249">
        <f t="shared" si="14"/>
        <v>0</v>
      </c>
      <c r="F54" s="249">
        <f t="shared" si="14"/>
        <v>0</v>
      </c>
      <c r="G54" s="249">
        <f t="shared" si="14"/>
        <v>0</v>
      </c>
      <c r="H54" s="249">
        <f t="shared" si="14"/>
        <v>32000</v>
      </c>
      <c r="I54" s="249">
        <f aca="true" t="shared" si="15" ref="I54:O54">SUM(I55,)</f>
        <v>0</v>
      </c>
      <c r="J54" s="249">
        <f t="shared" si="15"/>
        <v>0</v>
      </c>
      <c r="K54" s="249">
        <f t="shared" si="15"/>
        <v>0</v>
      </c>
      <c r="L54" s="249">
        <f t="shared" si="15"/>
        <v>0</v>
      </c>
      <c r="M54" s="249">
        <f t="shared" si="15"/>
        <v>0</v>
      </c>
      <c r="N54" s="249">
        <f t="shared" si="15"/>
        <v>0</v>
      </c>
      <c r="O54" s="250">
        <f t="shared" si="15"/>
        <v>0</v>
      </c>
    </row>
    <row r="55" spans="1:15" s="205" customFormat="1" ht="14.25" customHeight="1">
      <c r="A55" s="130">
        <v>323</v>
      </c>
      <c r="B55" s="131" t="s">
        <v>111</v>
      </c>
      <c r="C55" s="204">
        <f>SUM(D55:O55)</f>
        <v>26000</v>
      </c>
      <c r="D55" s="251"/>
      <c r="E55" s="252"/>
      <c r="F55" s="252"/>
      <c r="G55" s="252"/>
      <c r="H55" s="252">
        <v>26000</v>
      </c>
      <c r="I55" s="252"/>
      <c r="J55" s="252"/>
      <c r="K55" s="252"/>
      <c r="L55" s="252"/>
      <c r="M55" s="252"/>
      <c r="N55" s="252"/>
      <c r="O55" s="253"/>
    </row>
    <row r="56" spans="1:15" s="205" customFormat="1" ht="14.25" customHeight="1">
      <c r="A56" s="275">
        <v>329</v>
      </c>
      <c r="B56" s="131" t="s">
        <v>41</v>
      </c>
      <c r="C56" s="204">
        <f>SUM(D56:O56)</f>
        <v>6000</v>
      </c>
      <c r="D56" s="251"/>
      <c r="E56" s="252"/>
      <c r="F56" s="252"/>
      <c r="G56" s="252"/>
      <c r="H56" s="252">
        <v>6000</v>
      </c>
      <c r="I56" s="252"/>
      <c r="J56" s="252"/>
      <c r="K56" s="252"/>
      <c r="L56" s="252"/>
      <c r="M56" s="252"/>
      <c r="N56" s="252"/>
      <c r="O56" s="253"/>
    </row>
    <row r="57" spans="1:16" s="205" customFormat="1" ht="14.25" customHeight="1">
      <c r="A57" s="413" t="s">
        <v>114</v>
      </c>
      <c r="B57" s="414"/>
      <c r="C57" s="162">
        <f>SUM(C54)</f>
        <v>32000</v>
      </c>
      <c r="D57" s="245">
        <f>SUM(D54)</f>
        <v>0</v>
      </c>
      <c r="E57" s="246">
        <f aca="true" t="shared" si="16" ref="E57:O57">SUM(E54)</f>
        <v>0</v>
      </c>
      <c r="F57" s="246">
        <f t="shared" si="16"/>
        <v>0</v>
      </c>
      <c r="G57" s="246">
        <f t="shared" si="16"/>
        <v>0</v>
      </c>
      <c r="H57" s="246">
        <f t="shared" si="16"/>
        <v>32000</v>
      </c>
      <c r="I57" s="246">
        <f t="shared" si="16"/>
        <v>0</v>
      </c>
      <c r="J57" s="246">
        <f t="shared" si="16"/>
        <v>0</v>
      </c>
      <c r="K57" s="246">
        <f t="shared" si="16"/>
        <v>0</v>
      </c>
      <c r="L57" s="246">
        <f t="shared" si="16"/>
        <v>0</v>
      </c>
      <c r="M57" s="246">
        <f t="shared" si="16"/>
        <v>0</v>
      </c>
      <c r="N57" s="246">
        <f t="shared" si="16"/>
        <v>0</v>
      </c>
      <c r="O57" s="247">
        <f t="shared" si="16"/>
        <v>0</v>
      </c>
      <c r="P57" s="196"/>
    </row>
    <row r="58" spans="1:15" ht="14.25" customHeight="1">
      <c r="A58" s="415" t="s">
        <v>102</v>
      </c>
      <c r="B58" s="416"/>
      <c r="C58" s="119" t="s">
        <v>103</v>
      </c>
      <c r="D58" s="417" t="s">
        <v>6</v>
      </c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9"/>
    </row>
    <row r="59" spans="1:15" s="205" customFormat="1" ht="14.25" customHeight="1">
      <c r="A59" s="415" t="s">
        <v>104</v>
      </c>
      <c r="B59" s="416"/>
      <c r="C59" s="120">
        <v>102028</v>
      </c>
      <c r="D59" s="417" t="s">
        <v>158</v>
      </c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9"/>
    </row>
    <row r="60" spans="1:15" s="205" customFormat="1" ht="14.25" customHeight="1">
      <c r="A60" s="142">
        <v>32</v>
      </c>
      <c r="B60" s="143" t="s">
        <v>108</v>
      </c>
      <c r="C60" s="144">
        <f>SUM(C61:D62)</f>
        <v>12000</v>
      </c>
      <c r="D60" s="248">
        <f>SUM(D61:D62)</f>
        <v>0</v>
      </c>
      <c r="E60" s="249">
        <f>SUM(E61:E62)</f>
        <v>0</v>
      </c>
      <c r="F60" s="249">
        <f>SUM(F61:F62)</f>
        <v>0</v>
      </c>
      <c r="G60" s="249">
        <f>SUM(G61:G62)</f>
        <v>0</v>
      </c>
      <c r="H60" s="249">
        <f>SUM(H61:H62)</f>
        <v>12000</v>
      </c>
      <c r="I60" s="249">
        <f aca="true" t="shared" si="17" ref="I60:O60">SUM(I61:J62)</f>
        <v>0</v>
      </c>
      <c r="J60" s="249">
        <f t="shared" si="17"/>
        <v>0</v>
      </c>
      <c r="K60" s="249">
        <f t="shared" si="17"/>
        <v>0</v>
      </c>
      <c r="L60" s="249">
        <f t="shared" si="17"/>
        <v>0</v>
      </c>
      <c r="M60" s="249">
        <f t="shared" si="17"/>
        <v>0</v>
      </c>
      <c r="N60" s="249">
        <f t="shared" si="17"/>
        <v>0</v>
      </c>
      <c r="O60" s="250">
        <f t="shared" si="17"/>
        <v>0</v>
      </c>
    </row>
    <row r="61" spans="1:15" s="205" customFormat="1" ht="14.25" customHeight="1">
      <c r="A61" s="130">
        <v>323</v>
      </c>
      <c r="B61" s="131" t="s">
        <v>111</v>
      </c>
      <c r="C61" s="204">
        <f>SUM(D61:O61)</f>
        <v>11000</v>
      </c>
      <c r="D61" s="251"/>
      <c r="E61" s="252"/>
      <c r="F61" s="252"/>
      <c r="G61" s="252"/>
      <c r="H61" s="252">
        <v>11000</v>
      </c>
      <c r="I61" s="252"/>
      <c r="J61" s="252"/>
      <c r="K61" s="252"/>
      <c r="L61" s="252"/>
      <c r="M61" s="252"/>
      <c r="N61" s="252"/>
      <c r="O61" s="253"/>
    </row>
    <row r="62" spans="1:15" s="205" customFormat="1" ht="14.25" customHeight="1">
      <c r="A62" s="275">
        <v>329</v>
      </c>
      <c r="B62" s="131" t="s">
        <v>41</v>
      </c>
      <c r="C62" s="204">
        <f>SUM(D62:O62)</f>
        <v>1000</v>
      </c>
      <c r="D62" s="251"/>
      <c r="E62" s="252"/>
      <c r="F62" s="252"/>
      <c r="G62" s="252"/>
      <c r="H62" s="252">
        <v>1000</v>
      </c>
      <c r="I62" s="252"/>
      <c r="J62" s="252"/>
      <c r="K62" s="252"/>
      <c r="L62" s="252"/>
      <c r="M62" s="252"/>
      <c r="N62" s="252"/>
      <c r="O62" s="253"/>
    </row>
    <row r="63" spans="1:15" ht="14.25" customHeight="1">
      <c r="A63" s="413" t="s">
        <v>114</v>
      </c>
      <c r="B63" s="414"/>
      <c r="C63" s="162">
        <f>SUM(C60)</f>
        <v>12000</v>
      </c>
      <c r="D63" s="245">
        <f>SUM(D60)</f>
        <v>0</v>
      </c>
      <c r="E63" s="246">
        <f aca="true" t="shared" si="18" ref="E63:O63">SUM(E60)</f>
        <v>0</v>
      </c>
      <c r="F63" s="246">
        <f t="shared" si="18"/>
        <v>0</v>
      </c>
      <c r="G63" s="246">
        <f t="shared" si="18"/>
        <v>0</v>
      </c>
      <c r="H63" s="246">
        <f t="shared" si="18"/>
        <v>12000</v>
      </c>
      <c r="I63" s="246">
        <f t="shared" si="18"/>
        <v>0</v>
      </c>
      <c r="J63" s="246">
        <f t="shared" si="18"/>
        <v>0</v>
      </c>
      <c r="K63" s="246">
        <f t="shared" si="18"/>
        <v>0</v>
      </c>
      <c r="L63" s="246">
        <f t="shared" si="18"/>
        <v>0</v>
      </c>
      <c r="M63" s="246">
        <f t="shared" si="18"/>
        <v>0</v>
      </c>
      <c r="N63" s="246">
        <f t="shared" si="18"/>
        <v>0</v>
      </c>
      <c r="O63" s="247">
        <f t="shared" si="18"/>
        <v>0</v>
      </c>
    </row>
    <row r="64" spans="1:15" s="205" customFormat="1" ht="14.25" customHeight="1">
      <c r="A64" s="415" t="s">
        <v>102</v>
      </c>
      <c r="B64" s="416"/>
      <c r="C64" s="119" t="s">
        <v>103</v>
      </c>
      <c r="D64" s="417" t="s">
        <v>6</v>
      </c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9"/>
    </row>
    <row r="65" spans="1:15" ht="14.25" customHeight="1">
      <c r="A65" s="415" t="s">
        <v>104</v>
      </c>
      <c r="B65" s="416"/>
      <c r="C65" s="120">
        <v>102030</v>
      </c>
      <c r="D65" s="417" t="s">
        <v>161</v>
      </c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9"/>
    </row>
    <row r="66" spans="1:15" ht="15">
      <c r="A66" s="142">
        <v>32</v>
      </c>
      <c r="B66" s="143" t="s">
        <v>108</v>
      </c>
      <c r="C66" s="144">
        <f>SUM(C67)</f>
        <v>150000</v>
      </c>
      <c r="D66" s="248">
        <f aca="true" t="shared" si="19" ref="D66:O66">SUM(D67:D67)</f>
        <v>12500</v>
      </c>
      <c r="E66" s="249">
        <f t="shared" si="19"/>
        <v>12500</v>
      </c>
      <c r="F66" s="249">
        <f t="shared" si="19"/>
        <v>12500</v>
      </c>
      <c r="G66" s="249">
        <f t="shared" si="19"/>
        <v>12500</v>
      </c>
      <c r="H66" s="249">
        <f t="shared" si="19"/>
        <v>12500</v>
      </c>
      <c r="I66" s="249">
        <f t="shared" si="19"/>
        <v>12500</v>
      </c>
      <c r="J66" s="249">
        <f t="shared" si="19"/>
        <v>12500</v>
      </c>
      <c r="K66" s="249">
        <f t="shared" si="19"/>
        <v>12500</v>
      </c>
      <c r="L66" s="249">
        <f t="shared" si="19"/>
        <v>12500</v>
      </c>
      <c r="M66" s="249">
        <f t="shared" si="19"/>
        <v>12500</v>
      </c>
      <c r="N66" s="249">
        <f t="shared" si="19"/>
        <v>12500</v>
      </c>
      <c r="O66" s="250">
        <f t="shared" si="19"/>
        <v>12500</v>
      </c>
    </row>
    <row r="67" spans="1:15" ht="14.25">
      <c r="A67" s="130">
        <v>323</v>
      </c>
      <c r="B67" s="131" t="s">
        <v>111</v>
      </c>
      <c r="C67" s="204">
        <f>SUM(D67:O67)</f>
        <v>150000</v>
      </c>
      <c r="D67" s="251">
        <v>12500</v>
      </c>
      <c r="E67" s="252">
        <v>12500</v>
      </c>
      <c r="F67" s="252">
        <v>12500</v>
      </c>
      <c r="G67" s="252">
        <v>12500</v>
      </c>
      <c r="H67" s="252">
        <v>12500</v>
      </c>
      <c r="I67" s="252">
        <v>12500</v>
      </c>
      <c r="J67" s="252">
        <v>12500</v>
      </c>
      <c r="K67" s="252">
        <v>12500</v>
      </c>
      <c r="L67" s="252">
        <v>12500</v>
      </c>
      <c r="M67" s="252">
        <v>12500</v>
      </c>
      <c r="N67" s="252">
        <v>12500</v>
      </c>
      <c r="O67" s="253">
        <v>12500</v>
      </c>
    </row>
    <row r="68" spans="1:15" ht="15">
      <c r="A68" s="413" t="s">
        <v>114</v>
      </c>
      <c r="B68" s="414"/>
      <c r="C68" s="162">
        <f>SUM(C66)</f>
        <v>150000</v>
      </c>
      <c r="D68" s="244">
        <f aca="true" t="shared" si="20" ref="D68:O68">SUM(D66:D66)</f>
        <v>12500</v>
      </c>
      <c r="E68" s="213">
        <f t="shared" si="20"/>
        <v>12500</v>
      </c>
      <c r="F68" s="213">
        <f t="shared" si="20"/>
        <v>12500</v>
      </c>
      <c r="G68" s="213">
        <f t="shared" si="20"/>
        <v>12500</v>
      </c>
      <c r="H68" s="213">
        <f t="shared" si="20"/>
        <v>12500</v>
      </c>
      <c r="I68" s="213">
        <f t="shared" si="20"/>
        <v>12500</v>
      </c>
      <c r="J68" s="213">
        <f t="shared" si="20"/>
        <v>12500</v>
      </c>
      <c r="K68" s="213">
        <f t="shared" si="20"/>
        <v>12500</v>
      </c>
      <c r="L68" s="213">
        <f t="shared" si="20"/>
        <v>12500</v>
      </c>
      <c r="M68" s="213">
        <f t="shared" si="20"/>
        <v>12500</v>
      </c>
      <c r="N68" s="213">
        <f t="shared" si="20"/>
        <v>12500</v>
      </c>
      <c r="O68" s="214">
        <f t="shared" si="20"/>
        <v>12500</v>
      </c>
    </row>
    <row r="69" spans="1:15" ht="15">
      <c r="A69" s="415" t="s">
        <v>102</v>
      </c>
      <c r="B69" s="416"/>
      <c r="C69" s="119" t="s">
        <v>103</v>
      </c>
      <c r="D69" s="417" t="s">
        <v>6</v>
      </c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9"/>
    </row>
    <row r="70" spans="1:15" ht="15">
      <c r="A70" s="415" t="s">
        <v>104</v>
      </c>
      <c r="B70" s="416"/>
      <c r="C70" s="120">
        <v>102031</v>
      </c>
      <c r="D70" s="417" t="s">
        <v>203</v>
      </c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9"/>
    </row>
    <row r="71" spans="1:15" ht="15">
      <c r="A71" s="142">
        <v>32</v>
      </c>
      <c r="B71" s="143" t="s">
        <v>108</v>
      </c>
      <c r="C71" s="144">
        <f>SUM(C72:C75)</f>
        <v>785000</v>
      </c>
      <c r="D71" s="248">
        <f aca="true" t="shared" si="21" ref="D71:O71">SUM(D72:D75)</f>
        <v>5000</v>
      </c>
      <c r="E71" s="249">
        <f t="shared" si="21"/>
        <v>65000</v>
      </c>
      <c r="F71" s="249">
        <f t="shared" si="21"/>
        <v>15000</v>
      </c>
      <c r="G71" s="249">
        <f t="shared" si="21"/>
        <v>95000</v>
      </c>
      <c r="H71" s="249">
        <f t="shared" si="21"/>
        <v>20000</v>
      </c>
      <c r="I71" s="249">
        <f t="shared" si="21"/>
        <v>115000</v>
      </c>
      <c r="J71" s="249">
        <f t="shared" si="21"/>
        <v>20000</v>
      </c>
      <c r="K71" s="249">
        <f t="shared" si="21"/>
        <v>15000</v>
      </c>
      <c r="L71" s="249">
        <f t="shared" si="21"/>
        <v>122000</v>
      </c>
      <c r="M71" s="249">
        <f t="shared" si="21"/>
        <v>120000</v>
      </c>
      <c r="N71" s="249">
        <f t="shared" si="21"/>
        <v>122000</v>
      </c>
      <c r="O71" s="250">
        <f t="shared" si="21"/>
        <v>71000</v>
      </c>
    </row>
    <row r="72" spans="1:15" ht="14.25">
      <c r="A72" s="202">
        <v>321</v>
      </c>
      <c r="B72" s="203" t="s">
        <v>109</v>
      </c>
      <c r="C72" s="204">
        <f>SUM(D72:O72)</f>
        <v>50000</v>
      </c>
      <c r="D72" s="255">
        <v>0</v>
      </c>
      <c r="E72" s="252">
        <v>5000</v>
      </c>
      <c r="F72" s="252">
        <v>5000</v>
      </c>
      <c r="G72" s="252">
        <v>5000</v>
      </c>
      <c r="H72" s="252">
        <v>5000</v>
      </c>
      <c r="I72" s="252">
        <v>5000</v>
      </c>
      <c r="J72" s="252">
        <v>5000</v>
      </c>
      <c r="K72" s="252">
        <v>5000</v>
      </c>
      <c r="L72" s="252">
        <v>5000</v>
      </c>
      <c r="M72" s="252">
        <v>3000</v>
      </c>
      <c r="N72" s="252">
        <v>4000</v>
      </c>
      <c r="O72" s="253">
        <v>3000</v>
      </c>
    </row>
    <row r="73" spans="1:15" ht="14.25">
      <c r="A73" s="202">
        <v>322</v>
      </c>
      <c r="B73" s="203" t="s">
        <v>110</v>
      </c>
      <c r="C73" s="204">
        <f>SUM(D73:O73)</f>
        <v>70000</v>
      </c>
      <c r="D73" s="255">
        <v>5000</v>
      </c>
      <c r="E73" s="252">
        <v>5000</v>
      </c>
      <c r="F73" s="252">
        <v>5000</v>
      </c>
      <c r="G73" s="252">
        <v>5000</v>
      </c>
      <c r="H73" s="252">
        <v>5000</v>
      </c>
      <c r="I73" s="252">
        <v>5000</v>
      </c>
      <c r="J73" s="252">
        <v>5000</v>
      </c>
      <c r="K73" s="252">
        <v>5000</v>
      </c>
      <c r="L73" s="252">
        <v>7000</v>
      </c>
      <c r="M73" s="252">
        <v>7000</v>
      </c>
      <c r="N73" s="252">
        <v>8000</v>
      </c>
      <c r="O73" s="253">
        <v>8000</v>
      </c>
    </row>
    <row r="74" spans="1:15" ht="14.25">
      <c r="A74" s="130">
        <v>323</v>
      </c>
      <c r="B74" s="131" t="s">
        <v>111</v>
      </c>
      <c r="C74" s="204">
        <f>SUM(D74:O74)</f>
        <v>575000</v>
      </c>
      <c r="D74" s="251">
        <v>0</v>
      </c>
      <c r="E74" s="252">
        <v>50000</v>
      </c>
      <c r="F74" s="252">
        <v>0</v>
      </c>
      <c r="G74" s="252">
        <v>80000</v>
      </c>
      <c r="H74" s="252">
        <v>0</v>
      </c>
      <c r="I74" s="252">
        <v>95000</v>
      </c>
      <c r="J74" s="252">
        <v>0</v>
      </c>
      <c r="K74" s="252">
        <v>0</v>
      </c>
      <c r="L74" s="252">
        <v>100000</v>
      </c>
      <c r="M74" s="252">
        <v>100000</v>
      </c>
      <c r="N74" s="252">
        <v>100000</v>
      </c>
      <c r="O74" s="253">
        <v>50000</v>
      </c>
    </row>
    <row r="75" spans="1:15" ht="14.25">
      <c r="A75" s="275">
        <v>329</v>
      </c>
      <c r="B75" s="131" t="s">
        <v>41</v>
      </c>
      <c r="C75" s="204">
        <f>SUM(D75:O75)</f>
        <v>90000</v>
      </c>
      <c r="D75" s="251">
        <v>0</v>
      </c>
      <c r="E75" s="252">
        <v>5000</v>
      </c>
      <c r="F75" s="252">
        <v>5000</v>
      </c>
      <c r="G75" s="252">
        <v>5000</v>
      </c>
      <c r="H75" s="252">
        <v>10000</v>
      </c>
      <c r="I75" s="252">
        <v>10000</v>
      </c>
      <c r="J75" s="252">
        <v>10000</v>
      </c>
      <c r="K75" s="252">
        <v>5000</v>
      </c>
      <c r="L75" s="252">
        <v>10000</v>
      </c>
      <c r="M75" s="252">
        <v>10000</v>
      </c>
      <c r="N75" s="252">
        <v>10000</v>
      </c>
      <c r="O75" s="253">
        <v>10000</v>
      </c>
    </row>
    <row r="76" spans="1:15" ht="15">
      <c r="A76" s="209">
        <v>42</v>
      </c>
      <c r="B76" s="210" t="s">
        <v>115</v>
      </c>
      <c r="C76" s="211">
        <f>SUM(C77)</f>
        <v>70000</v>
      </c>
      <c r="D76" s="256">
        <f aca="true" t="shared" si="22" ref="D76:O76">SUM(D77)</f>
        <v>0</v>
      </c>
      <c r="E76" s="257">
        <f t="shared" si="22"/>
        <v>0</v>
      </c>
      <c r="F76" s="257">
        <f t="shared" si="22"/>
        <v>0</v>
      </c>
      <c r="G76" s="257">
        <f t="shared" si="22"/>
        <v>40000</v>
      </c>
      <c r="H76" s="257">
        <f t="shared" si="22"/>
        <v>0</v>
      </c>
      <c r="I76" s="257">
        <f t="shared" si="22"/>
        <v>0</v>
      </c>
      <c r="J76" s="257">
        <f t="shared" si="22"/>
        <v>0</v>
      </c>
      <c r="K76" s="257">
        <f t="shared" si="22"/>
        <v>0</v>
      </c>
      <c r="L76" s="257">
        <f t="shared" si="22"/>
        <v>30000</v>
      </c>
      <c r="M76" s="257">
        <f t="shared" si="22"/>
        <v>0</v>
      </c>
      <c r="N76" s="257">
        <f t="shared" si="22"/>
        <v>0</v>
      </c>
      <c r="O76" s="258">
        <f t="shared" si="22"/>
        <v>0</v>
      </c>
    </row>
    <row r="77" spans="1:15" ht="14.25">
      <c r="A77" s="202">
        <v>422</v>
      </c>
      <c r="B77" s="203" t="s">
        <v>116</v>
      </c>
      <c r="C77" s="204">
        <f>SUM(D77:O77)</f>
        <v>70000</v>
      </c>
      <c r="D77" s="251">
        <v>0</v>
      </c>
      <c r="E77" s="252">
        <v>0</v>
      </c>
      <c r="F77" s="252">
        <v>0</v>
      </c>
      <c r="G77" s="252">
        <v>40000</v>
      </c>
      <c r="H77" s="252">
        <v>0</v>
      </c>
      <c r="I77" s="252">
        <v>0</v>
      </c>
      <c r="J77" s="252">
        <v>0</v>
      </c>
      <c r="K77" s="252">
        <v>0</v>
      </c>
      <c r="L77" s="252">
        <v>30000</v>
      </c>
      <c r="M77" s="252">
        <v>0</v>
      </c>
      <c r="N77" s="252">
        <v>0</v>
      </c>
      <c r="O77" s="253">
        <v>0</v>
      </c>
    </row>
    <row r="78" spans="1:15" ht="15">
      <c r="A78" s="413" t="s">
        <v>114</v>
      </c>
      <c r="B78" s="414"/>
      <c r="C78" s="162">
        <f>C76+C71</f>
        <v>855000</v>
      </c>
      <c r="D78" s="244">
        <f aca="true" t="shared" si="23" ref="D78:O78">D76+D71</f>
        <v>5000</v>
      </c>
      <c r="E78" s="213">
        <f t="shared" si="23"/>
        <v>65000</v>
      </c>
      <c r="F78" s="213">
        <f t="shared" si="23"/>
        <v>15000</v>
      </c>
      <c r="G78" s="213">
        <f t="shared" si="23"/>
        <v>135000</v>
      </c>
      <c r="H78" s="213">
        <f t="shared" si="23"/>
        <v>20000</v>
      </c>
      <c r="I78" s="213">
        <f t="shared" si="23"/>
        <v>115000</v>
      </c>
      <c r="J78" s="213">
        <f t="shared" si="23"/>
        <v>20000</v>
      </c>
      <c r="K78" s="213">
        <f t="shared" si="23"/>
        <v>15000</v>
      </c>
      <c r="L78" s="213">
        <f t="shared" si="23"/>
        <v>152000</v>
      </c>
      <c r="M78" s="213">
        <f t="shared" si="23"/>
        <v>120000</v>
      </c>
      <c r="N78" s="213">
        <f t="shared" si="23"/>
        <v>122000</v>
      </c>
      <c r="O78" s="214">
        <f t="shared" si="23"/>
        <v>71000</v>
      </c>
    </row>
    <row r="79" spans="1:15" ht="14.25" customHeight="1">
      <c r="A79" s="415" t="s">
        <v>102</v>
      </c>
      <c r="B79" s="416"/>
      <c r="C79" s="119" t="s">
        <v>118</v>
      </c>
      <c r="D79" s="417" t="s">
        <v>58</v>
      </c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9"/>
    </row>
    <row r="80" spans="1:15" s="205" customFormat="1" ht="14.25" customHeight="1">
      <c r="A80" s="415" t="s">
        <v>104</v>
      </c>
      <c r="B80" s="416"/>
      <c r="C80" s="120">
        <v>105008</v>
      </c>
      <c r="D80" s="417" t="s">
        <v>60</v>
      </c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9"/>
    </row>
    <row r="81" spans="1:15" s="205" customFormat="1" ht="14.25" customHeight="1">
      <c r="A81" s="278">
        <v>36</v>
      </c>
      <c r="B81" s="279" t="s">
        <v>197</v>
      </c>
      <c r="C81" s="123">
        <f aca="true" t="shared" si="24" ref="C81:O81">SUM(C82:C83)</f>
        <v>3773000</v>
      </c>
      <c r="D81" s="248">
        <f t="shared" si="24"/>
        <v>0</v>
      </c>
      <c r="E81" s="249">
        <f t="shared" si="24"/>
        <v>0</v>
      </c>
      <c r="F81" s="249">
        <f t="shared" si="24"/>
        <v>0</v>
      </c>
      <c r="G81" s="249">
        <f t="shared" si="24"/>
        <v>700000</v>
      </c>
      <c r="H81" s="249">
        <f t="shared" si="24"/>
        <v>0</v>
      </c>
      <c r="I81" s="249">
        <f t="shared" si="24"/>
        <v>1200000</v>
      </c>
      <c r="J81" s="249">
        <f t="shared" si="24"/>
        <v>0</v>
      </c>
      <c r="K81" s="249">
        <f t="shared" si="24"/>
        <v>0</v>
      </c>
      <c r="L81" s="249">
        <f t="shared" si="24"/>
        <v>1873000</v>
      </c>
      <c r="M81" s="249">
        <f t="shared" si="24"/>
        <v>0</v>
      </c>
      <c r="N81" s="249">
        <f t="shared" si="24"/>
        <v>0</v>
      </c>
      <c r="O81" s="250">
        <f t="shared" si="24"/>
        <v>0</v>
      </c>
    </row>
    <row r="82" spans="1:15" ht="14.25" customHeight="1">
      <c r="A82" s="280">
        <v>362</v>
      </c>
      <c r="B82" s="281" t="s">
        <v>198</v>
      </c>
      <c r="C82" s="204">
        <f>SUM(D82:O82)</f>
        <v>876000</v>
      </c>
      <c r="D82" s="251"/>
      <c r="E82" s="252"/>
      <c r="F82" s="252"/>
      <c r="G82" s="252">
        <v>200000</v>
      </c>
      <c r="H82" s="252"/>
      <c r="I82" s="252">
        <v>200000</v>
      </c>
      <c r="J82" s="252"/>
      <c r="K82" s="252"/>
      <c r="L82" s="252">
        <v>476000</v>
      </c>
      <c r="M82" s="252"/>
      <c r="N82" s="252"/>
      <c r="O82" s="253"/>
    </row>
    <row r="83" spans="1:15" ht="14.25">
      <c r="A83" s="280">
        <v>363</v>
      </c>
      <c r="B83" s="281" t="s">
        <v>199</v>
      </c>
      <c r="C83" s="204">
        <f>SUM(D83:O83)</f>
        <v>2897000</v>
      </c>
      <c r="D83" s="251"/>
      <c r="E83" s="252"/>
      <c r="F83" s="252"/>
      <c r="G83" s="252">
        <v>500000</v>
      </c>
      <c r="H83" s="252"/>
      <c r="I83" s="252">
        <v>1000000</v>
      </c>
      <c r="J83" s="252"/>
      <c r="K83" s="252"/>
      <c r="L83" s="252">
        <v>1397000</v>
      </c>
      <c r="M83" s="252"/>
      <c r="N83" s="252"/>
      <c r="O83" s="253"/>
    </row>
    <row r="84" spans="1:15" ht="15">
      <c r="A84" s="413" t="s">
        <v>114</v>
      </c>
      <c r="B84" s="414"/>
      <c r="C84" s="162">
        <f>SUM(C81:C81)</f>
        <v>3773000</v>
      </c>
      <c r="D84" s="244">
        <f>SUM(D81,)</f>
        <v>0</v>
      </c>
      <c r="E84" s="213">
        <f aca="true" t="shared" si="25" ref="E84:O84">SUM(E81,)</f>
        <v>0</v>
      </c>
      <c r="F84" s="213">
        <f t="shared" si="25"/>
        <v>0</v>
      </c>
      <c r="G84" s="213">
        <f t="shared" si="25"/>
        <v>700000</v>
      </c>
      <c r="H84" s="213">
        <f t="shared" si="25"/>
        <v>0</v>
      </c>
      <c r="I84" s="213">
        <f t="shared" si="25"/>
        <v>1200000</v>
      </c>
      <c r="J84" s="213">
        <f t="shared" si="25"/>
        <v>0</v>
      </c>
      <c r="K84" s="213">
        <f t="shared" si="25"/>
        <v>0</v>
      </c>
      <c r="L84" s="213">
        <f t="shared" si="25"/>
        <v>1873000</v>
      </c>
      <c r="M84" s="213">
        <f t="shared" si="25"/>
        <v>0</v>
      </c>
      <c r="N84" s="213">
        <f t="shared" si="25"/>
        <v>0</v>
      </c>
      <c r="O84" s="213">
        <f t="shared" si="25"/>
        <v>0</v>
      </c>
    </row>
    <row r="85" spans="1:15" ht="14.25" customHeight="1">
      <c r="A85" s="415" t="s">
        <v>102</v>
      </c>
      <c r="B85" s="416"/>
      <c r="C85" s="119" t="s">
        <v>118</v>
      </c>
      <c r="D85" s="417" t="s">
        <v>58</v>
      </c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9"/>
    </row>
    <row r="86" spans="1:15" ht="15">
      <c r="A86" s="415" t="s">
        <v>104</v>
      </c>
      <c r="B86" s="416"/>
      <c r="C86" s="120">
        <v>105011</v>
      </c>
      <c r="D86" s="417" t="s">
        <v>62</v>
      </c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9"/>
    </row>
    <row r="87" spans="1:15" ht="15">
      <c r="A87" s="121">
        <v>31</v>
      </c>
      <c r="B87" s="122" t="s">
        <v>105</v>
      </c>
      <c r="C87" s="123">
        <f>SUM(C88:C89)</f>
        <v>117400</v>
      </c>
      <c r="D87" s="248">
        <f aca="true" t="shared" si="26" ref="D87:O87">SUM(D88,D89)</f>
        <v>16771</v>
      </c>
      <c r="E87" s="249">
        <f t="shared" si="26"/>
        <v>16771</v>
      </c>
      <c r="F87" s="249">
        <f t="shared" si="26"/>
        <v>16771</v>
      </c>
      <c r="G87" s="249">
        <f t="shared" si="26"/>
        <v>16771</v>
      </c>
      <c r="H87" s="249">
        <f t="shared" si="26"/>
        <v>16771</v>
      </c>
      <c r="I87" s="249">
        <f t="shared" si="26"/>
        <v>16771</v>
      </c>
      <c r="J87" s="249">
        <f t="shared" si="26"/>
        <v>16774</v>
      </c>
      <c r="K87" s="249">
        <f t="shared" si="26"/>
        <v>0</v>
      </c>
      <c r="L87" s="249">
        <f t="shared" si="26"/>
        <v>0</v>
      </c>
      <c r="M87" s="249">
        <f t="shared" si="26"/>
        <v>0</v>
      </c>
      <c r="N87" s="249">
        <f t="shared" si="26"/>
        <v>0</v>
      </c>
      <c r="O87" s="250">
        <f t="shared" si="26"/>
        <v>0</v>
      </c>
    </row>
    <row r="88" spans="1:15" ht="14.25" customHeight="1">
      <c r="A88" s="130">
        <v>311</v>
      </c>
      <c r="B88" s="131" t="s">
        <v>106</v>
      </c>
      <c r="C88" s="132">
        <f>SUM(D88:O88)</f>
        <v>100100</v>
      </c>
      <c r="D88" s="251">
        <v>14300</v>
      </c>
      <c r="E88" s="252">
        <v>14300</v>
      </c>
      <c r="F88" s="252">
        <v>14300</v>
      </c>
      <c r="G88" s="252">
        <v>14300</v>
      </c>
      <c r="H88" s="252">
        <v>14300</v>
      </c>
      <c r="I88" s="252">
        <v>14300</v>
      </c>
      <c r="J88" s="252">
        <v>14300</v>
      </c>
      <c r="K88" s="252"/>
      <c r="L88" s="252"/>
      <c r="M88" s="252"/>
      <c r="N88" s="252"/>
      <c r="O88" s="253"/>
    </row>
    <row r="89" spans="1:15" s="205" customFormat="1" ht="14.25" customHeight="1">
      <c r="A89" s="130">
        <v>313</v>
      </c>
      <c r="B89" s="131" t="s">
        <v>107</v>
      </c>
      <c r="C89" s="132">
        <f>SUM(D89:O89)</f>
        <v>17300</v>
      </c>
      <c r="D89" s="251">
        <v>2471</v>
      </c>
      <c r="E89" s="252">
        <v>2471</v>
      </c>
      <c r="F89" s="252">
        <v>2471</v>
      </c>
      <c r="G89" s="252">
        <v>2471</v>
      </c>
      <c r="H89" s="252">
        <v>2471</v>
      </c>
      <c r="I89" s="252">
        <v>2471</v>
      </c>
      <c r="J89" s="252">
        <v>2474</v>
      </c>
      <c r="K89" s="252"/>
      <c r="L89" s="252"/>
      <c r="M89" s="252"/>
      <c r="N89" s="252"/>
      <c r="O89" s="253"/>
    </row>
    <row r="90" spans="1:15" s="205" customFormat="1" ht="14.25" customHeight="1">
      <c r="A90" s="142">
        <v>32</v>
      </c>
      <c r="B90" s="143" t="s">
        <v>108</v>
      </c>
      <c r="C90" s="144">
        <f>SUM(C91:C92)</f>
        <v>544000</v>
      </c>
      <c r="D90" s="248">
        <f>SUM(D91:D92)</f>
        <v>4000</v>
      </c>
      <c r="E90" s="249">
        <f aca="true" t="shared" si="27" ref="E90:J90">SUM(E91:E92)</f>
        <v>105000</v>
      </c>
      <c r="F90" s="249">
        <f t="shared" si="27"/>
        <v>2000</v>
      </c>
      <c r="G90" s="249">
        <f t="shared" si="27"/>
        <v>205000</v>
      </c>
      <c r="H90" s="249">
        <f t="shared" si="27"/>
        <v>3000</v>
      </c>
      <c r="I90" s="249">
        <f t="shared" si="27"/>
        <v>225000</v>
      </c>
      <c r="J90" s="249">
        <f t="shared" si="27"/>
        <v>0</v>
      </c>
      <c r="K90" s="249">
        <f>SUM(K91:K93)</f>
        <v>0</v>
      </c>
      <c r="L90" s="249">
        <f>SUM(L91:L93)</f>
        <v>0</v>
      </c>
      <c r="M90" s="249">
        <f>SUM(M91:M93)</f>
        <v>0</v>
      </c>
      <c r="N90" s="249">
        <f>SUM(N91:N93)</f>
        <v>0</v>
      </c>
      <c r="O90" s="250">
        <f>SUM(O91:O93)</f>
        <v>0</v>
      </c>
    </row>
    <row r="91" spans="1:15" s="205" customFormat="1" ht="14.25" customHeight="1">
      <c r="A91" s="202">
        <v>321</v>
      </c>
      <c r="B91" s="203" t="s">
        <v>109</v>
      </c>
      <c r="C91" s="204">
        <f>SUM(D91:O91)</f>
        <v>24000</v>
      </c>
      <c r="D91" s="255">
        <v>4000</v>
      </c>
      <c r="E91" s="252">
        <v>5000</v>
      </c>
      <c r="F91" s="252">
        <v>2000</v>
      </c>
      <c r="G91" s="252">
        <v>5000</v>
      </c>
      <c r="H91" s="252">
        <v>3000</v>
      </c>
      <c r="I91" s="252">
        <v>5000</v>
      </c>
      <c r="J91" s="252">
        <v>0</v>
      </c>
      <c r="K91" s="252"/>
      <c r="L91" s="252"/>
      <c r="M91" s="252"/>
      <c r="N91" s="252"/>
      <c r="O91" s="253"/>
    </row>
    <row r="92" spans="1:15" s="205" customFormat="1" ht="14.25" customHeight="1">
      <c r="A92" s="130">
        <v>323</v>
      </c>
      <c r="B92" s="131" t="s">
        <v>111</v>
      </c>
      <c r="C92" s="204">
        <f>SUM(D92:O92)</f>
        <v>520000</v>
      </c>
      <c r="D92" s="251">
        <v>0</v>
      </c>
      <c r="E92" s="252">
        <v>100000</v>
      </c>
      <c r="F92" s="252">
        <v>0</v>
      </c>
      <c r="G92" s="252">
        <v>200000</v>
      </c>
      <c r="H92" s="252">
        <v>0</v>
      </c>
      <c r="I92" s="252">
        <v>220000</v>
      </c>
      <c r="J92" s="252">
        <v>0</v>
      </c>
      <c r="K92" s="252"/>
      <c r="L92" s="252"/>
      <c r="M92" s="252"/>
      <c r="N92" s="252"/>
      <c r="O92" s="253"/>
    </row>
    <row r="93" spans="1:15" s="205" customFormat="1" ht="14.25" customHeight="1">
      <c r="A93" s="209">
        <v>42</v>
      </c>
      <c r="B93" s="210" t="s">
        <v>115</v>
      </c>
      <c r="C93" s="211">
        <f aca="true" t="shared" si="28" ref="C93:O93">SUM(C94)</f>
        <v>38000</v>
      </c>
      <c r="D93" s="256">
        <f t="shared" si="28"/>
        <v>0</v>
      </c>
      <c r="E93" s="257">
        <f t="shared" si="28"/>
        <v>0</v>
      </c>
      <c r="F93" s="257">
        <f t="shared" si="28"/>
        <v>0</v>
      </c>
      <c r="G93" s="257">
        <f t="shared" si="28"/>
        <v>38000</v>
      </c>
      <c r="H93" s="257">
        <f t="shared" si="28"/>
        <v>0</v>
      </c>
      <c r="I93" s="257">
        <f t="shared" si="28"/>
        <v>0</v>
      </c>
      <c r="J93" s="257">
        <f t="shared" si="28"/>
        <v>0</v>
      </c>
      <c r="K93" s="257">
        <f t="shared" si="28"/>
        <v>0</v>
      </c>
      <c r="L93" s="257">
        <f t="shared" si="28"/>
        <v>0</v>
      </c>
      <c r="M93" s="257">
        <f t="shared" si="28"/>
        <v>0</v>
      </c>
      <c r="N93" s="257">
        <f t="shared" si="28"/>
        <v>0</v>
      </c>
      <c r="O93" s="258">
        <f t="shared" si="28"/>
        <v>0</v>
      </c>
    </row>
    <row r="94" spans="1:15" s="205" customFormat="1" ht="14.25" customHeight="1">
      <c r="A94" s="202">
        <v>422</v>
      </c>
      <c r="B94" s="203" t="s">
        <v>116</v>
      </c>
      <c r="C94" s="204">
        <f>SUM(D94:O94)</f>
        <v>38000</v>
      </c>
      <c r="D94" s="251">
        <v>0</v>
      </c>
      <c r="E94" s="252">
        <v>0</v>
      </c>
      <c r="F94" s="252"/>
      <c r="G94" s="252">
        <v>38000</v>
      </c>
      <c r="H94" s="252">
        <v>0</v>
      </c>
      <c r="I94" s="252">
        <v>0</v>
      </c>
      <c r="J94" s="252"/>
      <c r="K94" s="252"/>
      <c r="L94" s="252"/>
      <c r="M94" s="252"/>
      <c r="N94" s="252"/>
      <c r="O94" s="253"/>
    </row>
    <row r="95" spans="1:16" s="205" customFormat="1" ht="14.25" customHeight="1">
      <c r="A95" s="413" t="s">
        <v>114</v>
      </c>
      <c r="B95" s="414"/>
      <c r="C95" s="162">
        <f aca="true" t="shared" si="29" ref="C95:O95">SUM(C87,C90,C93)</f>
        <v>699400</v>
      </c>
      <c r="D95" s="244">
        <f t="shared" si="29"/>
        <v>20771</v>
      </c>
      <c r="E95" s="213">
        <f t="shared" si="29"/>
        <v>121771</v>
      </c>
      <c r="F95" s="213">
        <f t="shared" si="29"/>
        <v>18771</v>
      </c>
      <c r="G95" s="213">
        <f t="shared" si="29"/>
        <v>259771</v>
      </c>
      <c r="H95" s="213">
        <f t="shared" si="29"/>
        <v>19771</v>
      </c>
      <c r="I95" s="213">
        <f t="shared" si="29"/>
        <v>241771</v>
      </c>
      <c r="J95" s="213">
        <f t="shared" si="29"/>
        <v>16774</v>
      </c>
      <c r="K95" s="213">
        <f t="shared" si="29"/>
        <v>0</v>
      </c>
      <c r="L95" s="213">
        <f t="shared" si="29"/>
        <v>0</v>
      </c>
      <c r="M95" s="213">
        <f t="shared" si="29"/>
        <v>0</v>
      </c>
      <c r="N95" s="213">
        <f t="shared" si="29"/>
        <v>0</v>
      </c>
      <c r="O95" s="214">
        <f t="shared" si="29"/>
        <v>0</v>
      </c>
      <c r="P95" s="196"/>
    </row>
    <row r="96" spans="1:15" ht="14.25" customHeight="1">
      <c r="A96" s="415" t="s">
        <v>102</v>
      </c>
      <c r="B96" s="416"/>
      <c r="C96" s="119" t="s">
        <v>118</v>
      </c>
      <c r="D96" s="417" t="s">
        <v>58</v>
      </c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9"/>
    </row>
    <row r="97" spans="1:15" ht="15">
      <c r="A97" s="415" t="s">
        <v>104</v>
      </c>
      <c r="B97" s="416"/>
      <c r="C97" s="120">
        <v>105012</v>
      </c>
      <c r="D97" s="417" t="s">
        <v>124</v>
      </c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9"/>
    </row>
    <row r="98" spans="1:15" ht="15">
      <c r="A98" s="121">
        <v>31</v>
      </c>
      <c r="B98" s="122" t="s">
        <v>105</v>
      </c>
      <c r="C98" s="123">
        <f aca="true" t="shared" si="30" ref="C98:O98">SUM(C99:C100)</f>
        <v>182900</v>
      </c>
      <c r="D98" s="248">
        <f>SUM(D99:D100)</f>
        <v>24602</v>
      </c>
      <c r="E98" s="249">
        <f t="shared" si="30"/>
        <v>24602</v>
      </c>
      <c r="F98" s="249">
        <f t="shared" si="30"/>
        <v>24602</v>
      </c>
      <c r="G98" s="249">
        <f t="shared" si="30"/>
        <v>24602</v>
      </c>
      <c r="H98" s="249">
        <f t="shared" si="30"/>
        <v>24602</v>
      </c>
      <c r="I98" s="249">
        <f t="shared" si="30"/>
        <v>24602</v>
      </c>
      <c r="J98" s="249">
        <f t="shared" si="30"/>
        <v>24602</v>
      </c>
      <c r="K98" s="249">
        <f t="shared" si="30"/>
        <v>10686</v>
      </c>
      <c r="L98" s="249">
        <f t="shared" si="30"/>
        <v>0</v>
      </c>
      <c r="M98" s="249">
        <f t="shared" si="30"/>
        <v>0</v>
      </c>
      <c r="N98" s="249">
        <f t="shared" si="30"/>
        <v>0</v>
      </c>
      <c r="O98" s="250">
        <f t="shared" si="30"/>
        <v>0</v>
      </c>
    </row>
    <row r="99" spans="1:15" ht="14.25" customHeight="1">
      <c r="A99" s="130">
        <v>311</v>
      </c>
      <c r="B99" s="131" t="s">
        <v>106</v>
      </c>
      <c r="C99" s="132">
        <f>SUM(D99:O99)</f>
        <v>156000</v>
      </c>
      <c r="D99" s="251">
        <v>21000</v>
      </c>
      <c r="E99" s="252">
        <v>21000</v>
      </c>
      <c r="F99" s="252">
        <v>21000</v>
      </c>
      <c r="G99" s="252">
        <v>21000</v>
      </c>
      <c r="H99" s="252">
        <v>21000</v>
      </c>
      <c r="I99" s="252">
        <v>21000</v>
      </c>
      <c r="J99" s="252">
        <v>21000</v>
      </c>
      <c r="K99" s="252">
        <v>9000</v>
      </c>
      <c r="L99" s="252"/>
      <c r="M99" s="252"/>
      <c r="N99" s="252"/>
      <c r="O99" s="253"/>
    </row>
    <row r="100" spans="1:16" s="205" customFormat="1" ht="14.25" customHeight="1">
      <c r="A100" s="130">
        <v>313</v>
      </c>
      <c r="B100" s="131" t="s">
        <v>107</v>
      </c>
      <c r="C100" s="132">
        <f>SUM(D100:O100)</f>
        <v>26900</v>
      </c>
      <c r="D100" s="251">
        <v>3602</v>
      </c>
      <c r="E100" s="252">
        <v>3602</v>
      </c>
      <c r="F100" s="252">
        <v>3602</v>
      </c>
      <c r="G100" s="252">
        <v>3602</v>
      </c>
      <c r="H100" s="252">
        <v>3602</v>
      </c>
      <c r="I100" s="252">
        <v>3602</v>
      </c>
      <c r="J100" s="252">
        <v>3602</v>
      </c>
      <c r="K100" s="252">
        <v>1686</v>
      </c>
      <c r="L100" s="252"/>
      <c r="M100" s="252"/>
      <c r="N100" s="252"/>
      <c r="O100" s="253"/>
      <c r="P100" s="196"/>
    </row>
    <row r="101" spans="1:16" s="205" customFormat="1" ht="14.25" customHeight="1">
      <c r="A101" s="142">
        <v>32</v>
      </c>
      <c r="B101" s="143" t="s">
        <v>108</v>
      </c>
      <c r="C101" s="144">
        <f>SUM(C102:C103)</f>
        <v>30000</v>
      </c>
      <c r="D101" s="254">
        <f>SUM(D102:D103)</f>
        <v>1000</v>
      </c>
      <c r="E101" s="249">
        <f aca="true" t="shared" si="31" ref="E101:O101">SUM(E102:E103)</f>
        <v>4000</v>
      </c>
      <c r="F101" s="249">
        <f t="shared" si="31"/>
        <v>6000</v>
      </c>
      <c r="G101" s="249">
        <f t="shared" si="31"/>
        <v>5000</v>
      </c>
      <c r="H101" s="249">
        <f t="shared" si="31"/>
        <v>6000</v>
      </c>
      <c r="I101" s="249">
        <f t="shared" si="31"/>
        <v>5000</v>
      </c>
      <c r="J101" s="249">
        <f t="shared" si="31"/>
        <v>3000</v>
      </c>
      <c r="K101" s="249">
        <f t="shared" si="31"/>
        <v>0</v>
      </c>
      <c r="L101" s="249">
        <f t="shared" si="31"/>
        <v>0</v>
      </c>
      <c r="M101" s="249">
        <f t="shared" si="31"/>
        <v>0</v>
      </c>
      <c r="N101" s="249">
        <f t="shared" si="31"/>
        <v>0</v>
      </c>
      <c r="O101" s="250">
        <f t="shared" si="31"/>
        <v>0</v>
      </c>
      <c r="P101" s="196"/>
    </row>
    <row r="102" spans="1:15" ht="14.25" customHeight="1">
      <c r="A102" s="130">
        <v>321</v>
      </c>
      <c r="B102" s="131" t="s">
        <v>109</v>
      </c>
      <c r="C102" s="132">
        <f>SUM(D102:O102)</f>
        <v>15000</v>
      </c>
      <c r="D102" s="255">
        <v>1000</v>
      </c>
      <c r="E102" s="252">
        <v>1000</v>
      </c>
      <c r="F102" s="252">
        <v>3000</v>
      </c>
      <c r="G102" s="252">
        <v>2000</v>
      </c>
      <c r="H102" s="252">
        <v>3000</v>
      </c>
      <c r="I102" s="252">
        <v>2000</v>
      </c>
      <c r="J102" s="252">
        <v>3000</v>
      </c>
      <c r="K102" s="252">
        <v>0</v>
      </c>
      <c r="L102" s="252"/>
      <c r="M102" s="252"/>
      <c r="N102" s="252"/>
      <c r="O102" s="253"/>
    </row>
    <row r="103" spans="1:16" s="205" customFormat="1" ht="14.25" customHeight="1">
      <c r="A103" s="130">
        <v>323</v>
      </c>
      <c r="B103" s="131" t="s">
        <v>111</v>
      </c>
      <c r="C103" s="132">
        <f>SUM(D103:O103)</f>
        <v>15000</v>
      </c>
      <c r="D103" s="377">
        <v>0</v>
      </c>
      <c r="E103" s="376">
        <v>3000</v>
      </c>
      <c r="F103" s="376">
        <v>3000</v>
      </c>
      <c r="G103" s="376">
        <v>3000</v>
      </c>
      <c r="H103" s="376">
        <v>3000</v>
      </c>
      <c r="I103" s="376">
        <v>3000</v>
      </c>
      <c r="J103" s="375">
        <v>0</v>
      </c>
      <c r="K103" s="249">
        <v>0</v>
      </c>
      <c r="L103" s="249"/>
      <c r="M103" s="249"/>
      <c r="N103" s="249"/>
      <c r="O103" s="250"/>
      <c r="P103" s="196"/>
    </row>
    <row r="104" spans="1:15" ht="14.25" customHeight="1">
      <c r="A104" s="413" t="s">
        <v>114</v>
      </c>
      <c r="B104" s="414"/>
      <c r="C104" s="162">
        <f>SUM(C98,C101)</f>
        <v>212900</v>
      </c>
      <c r="D104" s="244">
        <f>SUM(D98,D101)</f>
        <v>25602</v>
      </c>
      <c r="E104" s="213">
        <f aca="true" t="shared" si="32" ref="E104:O104">SUM(E98,E101)</f>
        <v>28602</v>
      </c>
      <c r="F104" s="213">
        <f t="shared" si="32"/>
        <v>30602</v>
      </c>
      <c r="G104" s="213">
        <f t="shared" si="32"/>
        <v>29602</v>
      </c>
      <c r="H104" s="213">
        <f t="shared" si="32"/>
        <v>30602</v>
      </c>
      <c r="I104" s="213">
        <f t="shared" si="32"/>
        <v>29602</v>
      </c>
      <c r="J104" s="213">
        <f t="shared" si="32"/>
        <v>27602</v>
      </c>
      <c r="K104" s="213">
        <f t="shared" si="32"/>
        <v>10686</v>
      </c>
      <c r="L104" s="213">
        <f t="shared" si="32"/>
        <v>0</v>
      </c>
      <c r="M104" s="213">
        <f t="shared" si="32"/>
        <v>0</v>
      </c>
      <c r="N104" s="213">
        <f t="shared" si="32"/>
        <v>0</v>
      </c>
      <c r="O104" s="214">
        <f t="shared" si="32"/>
        <v>0</v>
      </c>
    </row>
    <row r="105" spans="1:15" ht="14.25" customHeight="1">
      <c r="A105" s="415" t="s">
        <v>102</v>
      </c>
      <c r="B105" s="416"/>
      <c r="C105" s="119" t="s">
        <v>118</v>
      </c>
      <c r="D105" s="417" t="s">
        <v>58</v>
      </c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9"/>
    </row>
    <row r="106" spans="1:15" ht="15">
      <c r="A106" s="415" t="s">
        <v>104</v>
      </c>
      <c r="B106" s="416"/>
      <c r="C106" s="120">
        <v>105013</v>
      </c>
      <c r="D106" s="417" t="s">
        <v>67</v>
      </c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9"/>
    </row>
    <row r="107" spans="1:15" ht="15">
      <c r="A107" s="121">
        <v>31</v>
      </c>
      <c r="B107" s="122" t="s">
        <v>105</v>
      </c>
      <c r="C107" s="123">
        <f aca="true" t="shared" si="33" ref="C107:O107">SUM(C108:C109)</f>
        <v>104800</v>
      </c>
      <c r="D107" s="248">
        <f t="shared" si="33"/>
        <v>16233</v>
      </c>
      <c r="E107" s="249">
        <f t="shared" si="33"/>
        <v>16233</v>
      </c>
      <c r="F107" s="249">
        <f t="shared" si="33"/>
        <v>16233</v>
      </c>
      <c r="G107" s="249">
        <f t="shared" si="33"/>
        <v>16233</v>
      </c>
      <c r="H107" s="249">
        <f t="shared" si="33"/>
        <v>16233</v>
      </c>
      <c r="I107" s="249">
        <f t="shared" si="33"/>
        <v>16235</v>
      </c>
      <c r="J107" s="249">
        <f t="shared" si="33"/>
        <v>7400</v>
      </c>
      <c r="K107" s="249">
        <f t="shared" si="33"/>
        <v>0</v>
      </c>
      <c r="L107" s="249">
        <f t="shared" si="33"/>
        <v>0</v>
      </c>
      <c r="M107" s="249">
        <f t="shared" si="33"/>
        <v>0</v>
      </c>
      <c r="N107" s="249">
        <f t="shared" si="33"/>
        <v>0</v>
      </c>
      <c r="O107" s="250">
        <f t="shared" si="33"/>
        <v>0</v>
      </c>
    </row>
    <row r="108" spans="1:15" ht="14.25">
      <c r="A108" s="130">
        <v>311</v>
      </c>
      <c r="B108" s="131" t="s">
        <v>106</v>
      </c>
      <c r="C108" s="132">
        <f aca="true" t="shared" si="34" ref="C108:C114">SUM(D108:O108)</f>
        <v>89400</v>
      </c>
      <c r="D108" s="251">
        <v>13833</v>
      </c>
      <c r="E108" s="252">
        <v>13833</v>
      </c>
      <c r="F108" s="252">
        <v>13833</v>
      </c>
      <c r="G108" s="252">
        <v>13833</v>
      </c>
      <c r="H108" s="252">
        <v>13833</v>
      </c>
      <c r="I108" s="252">
        <v>13835</v>
      </c>
      <c r="J108" s="252">
        <v>6400</v>
      </c>
      <c r="K108" s="252"/>
      <c r="L108" s="252"/>
      <c r="M108" s="252"/>
      <c r="N108" s="252"/>
      <c r="O108" s="253"/>
    </row>
    <row r="109" spans="1:15" ht="14.25">
      <c r="A109" s="130">
        <v>313</v>
      </c>
      <c r="B109" s="131" t="s">
        <v>107</v>
      </c>
      <c r="C109" s="132">
        <f t="shared" si="34"/>
        <v>15400</v>
      </c>
      <c r="D109" s="251">
        <v>2400</v>
      </c>
      <c r="E109" s="252">
        <v>2400</v>
      </c>
      <c r="F109" s="252">
        <v>2400</v>
      </c>
      <c r="G109" s="252">
        <v>2400</v>
      </c>
      <c r="H109" s="252">
        <v>2400</v>
      </c>
      <c r="I109" s="252">
        <v>2400</v>
      </c>
      <c r="J109" s="252">
        <v>1000</v>
      </c>
      <c r="K109" s="252"/>
      <c r="L109" s="252"/>
      <c r="M109" s="252"/>
      <c r="N109" s="252"/>
      <c r="O109" s="253"/>
    </row>
    <row r="110" spans="1:15" ht="15">
      <c r="A110" s="206">
        <v>32</v>
      </c>
      <c r="B110" s="207" t="s">
        <v>108</v>
      </c>
      <c r="C110" s="208">
        <f>SUM(C111,C112,C113,C114)</f>
        <v>387313</v>
      </c>
      <c r="D110" s="254">
        <f aca="true" t="shared" si="35" ref="D110:O110">SUM(D111,D112,D113,D114)</f>
        <v>8607</v>
      </c>
      <c r="E110" s="249">
        <f t="shared" si="35"/>
        <v>109430</v>
      </c>
      <c r="F110" s="249">
        <f t="shared" si="35"/>
        <v>9430</v>
      </c>
      <c r="G110" s="249">
        <f t="shared" si="35"/>
        <v>109430</v>
      </c>
      <c r="H110" s="249">
        <f t="shared" si="35"/>
        <v>9430</v>
      </c>
      <c r="I110" s="249">
        <f t="shared" si="35"/>
        <v>140986</v>
      </c>
      <c r="J110" s="249">
        <f t="shared" si="35"/>
        <v>0</v>
      </c>
      <c r="K110" s="249">
        <f t="shared" si="35"/>
        <v>0</v>
      </c>
      <c r="L110" s="249">
        <f t="shared" si="35"/>
        <v>0</v>
      </c>
      <c r="M110" s="249">
        <f t="shared" si="35"/>
        <v>0</v>
      </c>
      <c r="N110" s="249">
        <f t="shared" si="35"/>
        <v>0</v>
      </c>
      <c r="O110" s="250">
        <f t="shared" si="35"/>
        <v>0</v>
      </c>
    </row>
    <row r="111" spans="1:15" ht="14.25">
      <c r="A111" s="202">
        <v>321</v>
      </c>
      <c r="B111" s="203" t="s">
        <v>109</v>
      </c>
      <c r="C111" s="204">
        <f t="shared" si="34"/>
        <v>11177</v>
      </c>
      <c r="D111" s="255">
        <v>1177</v>
      </c>
      <c r="E111" s="252">
        <v>2000</v>
      </c>
      <c r="F111" s="252">
        <v>2000</v>
      </c>
      <c r="G111" s="252">
        <v>2000</v>
      </c>
      <c r="H111" s="252">
        <v>2000</v>
      </c>
      <c r="I111" s="252">
        <v>2000</v>
      </c>
      <c r="J111" s="252">
        <v>0</v>
      </c>
      <c r="K111" s="252"/>
      <c r="L111" s="252"/>
      <c r="M111" s="252"/>
      <c r="N111" s="252"/>
      <c r="O111" s="253"/>
    </row>
    <row r="112" spans="1:15" ht="14.25">
      <c r="A112" s="202">
        <v>322</v>
      </c>
      <c r="B112" s="203" t="s">
        <v>110</v>
      </c>
      <c r="C112" s="204">
        <f t="shared" si="34"/>
        <v>15356</v>
      </c>
      <c r="D112" s="255">
        <v>2600</v>
      </c>
      <c r="E112" s="252">
        <v>2600</v>
      </c>
      <c r="F112" s="252">
        <v>2600</v>
      </c>
      <c r="G112" s="252">
        <v>2600</v>
      </c>
      <c r="H112" s="252">
        <v>2600</v>
      </c>
      <c r="I112" s="252">
        <v>2356</v>
      </c>
      <c r="J112" s="252">
        <v>0</v>
      </c>
      <c r="K112" s="252"/>
      <c r="L112" s="252"/>
      <c r="M112" s="252"/>
      <c r="N112" s="252"/>
      <c r="O112" s="253"/>
    </row>
    <row r="113" spans="1:15" ht="14.25">
      <c r="A113" s="202">
        <v>323</v>
      </c>
      <c r="B113" s="203" t="s">
        <v>111</v>
      </c>
      <c r="C113" s="204">
        <f t="shared" si="34"/>
        <v>331780</v>
      </c>
      <c r="D113" s="255">
        <v>0</v>
      </c>
      <c r="E113" s="252">
        <v>100000</v>
      </c>
      <c r="F113" s="252">
        <v>0</v>
      </c>
      <c r="G113" s="252">
        <v>100000</v>
      </c>
      <c r="H113" s="252">
        <v>0</v>
      </c>
      <c r="I113" s="252">
        <v>131780</v>
      </c>
      <c r="J113" s="252">
        <v>0</v>
      </c>
      <c r="K113" s="252"/>
      <c r="L113" s="252"/>
      <c r="M113" s="252"/>
      <c r="N113" s="252"/>
      <c r="O113" s="253"/>
    </row>
    <row r="114" spans="1:15" ht="14.25">
      <c r="A114" s="202">
        <v>324</v>
      </c>
      <c r="B114" s="203" t="s">
        <v>35</v>
      </c>
      <c r="C114" s="204">
        <f t="shared" si="34"/>
        <v>29000</v>
      </c>
      <c r="D114" s="255">
        <v>4830</v>
      </c>
      <c r="E114" s="252">
        <v>4830</v>
      </c>
      <c r="F114" s="252">
        <v>4830</v>
      </c>
      <c r="G114" s="252">
        <v>4830</v>
      </c>
      <c r="H114" s="252">
        <v>4830</v>
      </c>
      <c r="I114" s="252">
        <v>4850</v>
      </c>
      <c r="J114" s="252"/>
      <c r="K114" s="252"/>
      <c r="L114" s="252"/>
      <c r="M114" s="252"/>
      <c r="N114" s="252"/>
      <c r="O114" s="253"/>
    </row>
    <row r="115" spans="1:15" ht="15">
      <c r="A115" s="278">
        <v>36</v>
      </c>
      <c r="B115" s="279" t="s">
        <v>197</v>
      </c>
      <c r="C115" s="123">
        <f>SUM(C116)</f>
        <v>54393</v>
      </c>
      <c r="D115" s="248">
        <f aca="true" t="shared" si="36" ref="D115:O115">SUM(D116)</f>
        <v>8432</v>
      </c>
      <c r="E115" s="249">
        <f t="shared" si="36"/>
        <v>8432</v>
      </c>
      <c r="F115" s="249">
        <f t="shared" si="36"/>
        <v>8432</v>
      </c>
      <c r="G115" s="249">
        <f t="shared" si="36"/>
        <v>8432</v>
      </c>
      <c r="H115" s="249">
        <f t="shared" si="36"/>
        <v>8432</v>
      </c>
      <c r="I115" s="249">
        <f t="shared" si="36"/>
        <v>8433</v>
      </c>
      <c r="J115" s="249">
        <f t="shared" si="36"/>
        <v>3800</v>
      </c>
      <c r="K115" s="249">
        <f t="shared" si="36"/>
        <v>0</v>
      </c>
      <c r="L115" s="249">
        <f t="shared" si="36"/>
        <v>0</v>
      </c>
      <c r="M115" s="249">
        <f t="shared" si="36"/>
        <v>0</v>
      </c>
      <c r="N115" s="249">
        <f t="shared" si="36"/>
        <v>0</v>
      </c>
      <c r="O115" s="250">
        <f t="shared" si="36"/>
        <v>0</v>
      </c>
    </row>
    <row r="116" spans="1:15" ht="14.25">
      <c r="A116" s="280">
        <v>363</v>
      </c>
      <c r="B116" s="281" t="s">
        <v>199</v>
      </c>
      <c r="C116" s="204">
        <f>SUM(D116:O116)</f>
        <v>54393</v>
      </c>
      <c r="D116" s="251">
        <v>8432</v>
      </c>
      <c r="E116" s="252">
        <v>8432</v>
      </c>
      <c r="F116" s="252">
        <v>8432</v>
      </c>
      <c r="G116" s="252">
        <v>8432</v>
      </c>
      <c r="H116" s="252">
        <v>8432</v>
      </c>
      <c r="I116" s="252">
        <v>8433</v>
      </c>
      <c r="J116" s="252">
        <v>3800</v>
      </c>
      <c r="K116" s="252"/>
      <c r="L116" s="252"/>
      <c r="M116" s="252"/>
      <c r="N116" s="252"/>
      <c r="O116" s="253"/>
    </row>
    <row r="117" spans="1:15" ht="15">
      <c r="A117" s="209">
        <v>42</v>
      </c>
      <c r="B117" s="210" t="s">
        <v>115</v>
      </c>
      <c r="C117" s="211">
        <f aca="true" t="shared" si="37" ref="C117:O117">SUM(C118)</f>
        <v>57300</v>
      </c>
      <c r="D117" s="256">
        <f t="shared" si="37"/>
        <v>0</v>
      </c>
      <c r="E117" s="257">
        <f t="shared" si="37"/>
        <v>30000</v>
      </c>
      <c r="F117" s="257">
        <f t="shared" si="37"/>
        <v>27300</v>
      </c>
      <c r="G117" s="257">
        <f t="shared" si="37"/>
        <v>0</v>
      </c>
      <c r="H117" s="257">
        <f t="shared" si="37"/>
        <v>0</v>
      </c>
      <c r="I117" s="257">
        <f t="shared" si="37"/>
        <v>0</v>
      </c>
      <c r="J117" s="257">
        <f t="shared" si="37"/>
        <v>0</v>
      </c>
      <c r="K117" s="257">
        <f t="shared" si="37"/>
        <v>0</v>
      </c>
      <c r="L117" s="257">
        <f t="shared" si="37"/>
        <v>0</v>
      </c>
      <c r="M117" s="257">
        <f t="shared" si="37"/>
        <v>0</v>
      </c>
      <c r="N117" s="257">
        <f t="shared" si="37"/>
        <v>0</v>
      </c>
      <c r="O117" s="258">
        <f t="shared" si="37"/>
        <v>0</v>
      </c>
    </row>
    <row r="118" spans="1:15" ht="14.25">
      <c r="A118" s="202">
        <v>422</v>
      </c>
      <c r="B118" s="203" t="s">
        <v>116</v>
      </c>
      <c r="C118" s="204">
        <f>SUM(D118:O118)</f>
        <v>57300</v>
      </c>
      <c r="D118" s="251">
        <v>0</v>
      </c>
      <c r="E118" s="252">
        <v>30000</v>
      </c>
      <c r="F118" s="252">
        <v>27300</v>
      </c>
      <c r="G118" s="252">
        <v>0</v>
      </c>
      <c r="H118" s="252">
        <v>0</v>
      </c>
      <c r="I118" s="252">
        <v>0</v>
      </c>
      <c r="J118" s="252">
        <v>0</v>
      </c>
      <c r="K118" s="252"/>
      <c r="L118" s="252"/>
      <c r="M118" s="252"/>
      <c r="N118" s="252"/>
      <c r="O118" s="253"/>
    </row>
    <row r="119" spans="1:15" ht="15">
      <c r="A119" s="142">
        <v>45</v>
      </c>
      <c r="B119" s="378" t="s">
        <v>200</v>
      </c>
      <c r="C119" s="201">
        <f>SUM(C120)</f>
        <v>16000</v>
      </c>
      <c r="D119" s="379">
        <f aca="true" t="shared" si="38" ref="D119:O119">SUM(D120)</f>
        <v>0</v>
      </c>
      <c r="E119" s="380">
        <f t="shared" si="38"/>
        <v>0</v>
      </c>
      <c r="F119" s="380">
        <f t="shared" si="38"/>
        <v>16000</v>
      </c>
      <c r="G119" s="380">
        <f t="shared" si="38"/>
        <v>0</v>
      </c>
      <c r="H119" s="380">
        <f t="shared" si="38"/>
        <v>0</v>
      </c>
      <c r="I119" s="380">
        <f t="shared" si="38"/>
        <v>0</v>
      </c>
      <c r="J119" s="380">
        <f t="shared" si="38"/>
        <v>0</v>
      </c>
      <c r="K119" s="380">
        <f t="shared" si="38"/>
        <v>0</v>
      </c>
      <c r="L119" s="380">
        <f t="shared" si="38"/>
        <v>0</v>
      </c>
      <c r="M119" s="380">
        <f t="shared" si="38"/>
        <v>0</v>
      </c>
      <c r="N119" s="380">
        <f t="shared" si="38"/>
        <v>0</v>
      </c>
      <c r="O119" s="381">
        <f t="shared" si="38"/>
        <v>0</v>
      </c>
    </row>
    <row r="120" spans="1:15" ht="14.25">
      <c r="A120" s="130">
        <v>451</v>
      </c>
      <c r="B120" s="131" t="s">
        <v>201</v>
      </c>
      <c r="C120" s="204">
        <f>SUM(D120:O120)</f>
        <v>16000</v>
      </c>
      <c r="D120" s="382">
        <v>0</v>
      </c>
      <c r="E120" s="383">
        <v>0</v>
      </c>
      <c r="F120" s="383">
        <v>16000</v>
      </c>
      <c r="G120" s="383">
        <v>0</v>
      </c>
      <c r="H120" s="383">
        <v>0</v>
      </c>
      <c r="I120" s="383">
        <v>0</v>
      </c>
      <c r="J120" s="383">
        <v>0</v>
      </c>
      <c r="K120" s="383"/>
      <c r="L120" s="383"/>
      <c r="M120" s="383"/>
      <c r="N120" s="383"/>
      <c r="O120" s="384"/>
    </row>
    <row r="121" spans="1:15" ht="15">
      <c r="A121" s="413" t="s">
        <v>114</v>
      </c>
      <c r="B121" s="414"/>
      <c r="C121" s="162">
        <f>SUM(C107,C110,C115,C117,C119)</f>
        <v>619806</v>
      </c>
      <c r="D121" s="244">
        <f aca="true" t="shared" si="39" ref="D121:O121">SUM(D107,D110,D115,D117,D119)</f>
        <v>33272</v>
      </c>
      <c r="E121" s="213">
        <f t="shared" si="39"/>
        <v>164095</v>
      </c>
      <c r="F121" s="213">
        <f t="shared" si="39"/>
        <v>77395</v>
      </c>
      <c r="G121" s="213">
        <f t="shared" si="39"/>
        <v>134095</v>
      </c>
      <c r="H121" s="213">
        <f t="shared" si="39"/>
        <v>34095</v>
      </c>
      <c r="I121" s="213">
        <f t="shared" si="39"/>
        <v>165654</v>
      </c>
      <c r="J121" s="213">
        <f t="shared" si="39"/>
        <v>11200</v>
      </c>
      <c r="K121" s="213">
        <f t="shared" si="39"/>
        <v>0</v>
      </c>
      <c r="L121" s="213">
        <f t="shared" si="39"/>
        <v>0</v>
      </c>
      <c r="M121" s="213">
        <f t="shared" si="39"/>
        <v>0</v>
      </c>
      <c r="N121" s="213">
        <f t="shared" si="39"/>
        <v>0</v>
      </c>
      <c r="O121" s="214">
        <f t="shared" si="39"/>
        <v>0</v>
      </c>
    </row>
    <row r="122" spans="1:15" ht="15">
      <c r="A122" s="415" t="s">
        <v>102</v>
      </c>
      <c r="B122" s="416"/>
      <c r="C122" s="119" t="s">
        <v>118</v>
      </c>
      <c r="D122" s="417" t="s">
        <v>58</v>
      </c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9"/>
    </row>
    <row r="123" spans="1:15" ht="15">
      <c r="A123" s="415" t="s">
        <v>104</v>
      </c>
      <c r="B123" s="416"/>
      <c r="C123" s="120">
        <v>105015</v>
      </c>
      <c r="D123" s="417" t="s">
        <v>163</v>
      </c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9"/>
    </row>
    <row r="124" spans="1:15" ht="15">
      <c r="A124" s="121">
        <v>31</v>
      </c>
      <c r="B124" s="122" t="s">
        <v>105</v>
      </c>
      <c r="C124" s="123">
        <f aca="true" t="shared" si="40" ref="C124:O124">SUM(C125:C126)</f>
        <v>238900</v>
      </c>
      <c r="D124" s="248">
        <f t="shared" si="40"/>
        <v>19908</v>
      </c>
      <c r="E124" s="249">
        <f t="shared" si="40"/>
        <v>19908</v>
      </c>
      <c r="F124" s="249">
        <f t="shared" si="40"/>
        <v>19908</v>
      </c>
      <c r="G124" s="249">
        <f t="shared" si="40"/>
        <v>19908</v>
      </c>
      <c r="H124" s="249">
        <f t="shared" si="40"/>
        <v>19908</v>
      </c>
      <c r="I124" s="249">
        <f t="shared" si="40"/>
        <v>19908</v>
      </c>
      <c r="J124" s="249">
        <f t="shared" si="40"/>
        <v>19908</v>
      </c>
      <c r="K124" s="249">
        <f t="shared" si="40"/>
        <v>19908</v>
      </c>
      <c r="L124" s="249">
        <f t="shared" si="40"/>
        <v>19908</v>
      </c>
      <c r="M124" s="249">
        <f t="shared" si="40"/>
        <v>19908</v>
      </c>
      <c r="N124" s="249">
        <f t="shared" si="40"/>
        <v>19908</v>
      </c>
      <c r="O124" s="250">
        <f t="shared" si="40"/>
        <v>19912</v>
      </c>
    </row>
    <row r="125" spans="1:15" ht="14.25">
      <c r="A125" s="130">
        <v>311</v>
      </c>
      <c r="B125" s="131" t="s">
        <v>106</v>
      </c>
      <c r="C125" s="132">
        <f>SUM(D125:O125)</f>
        <v>203800</v>
      </c>
      <c r="D125" s="251">
        <v>16983</v>
      </c>
      <c r="E125" s="252">
        <v>16983</v>
      </c>
      <c r="F125" s="252">
        <v>16983</v>
      </c>
      <c r="G125" s="252">
        <v>16983</v>
      </c>
      <c r="H125" s="252">
        <v>16983</v>
      </c>
      <c r="I125" s="252">
        <v>16983</v>
      </c>
      <c r="J125" s="252">
        <v>16983</v>
      </c>
      <c r="K125" s="252">
        <v>16983</v>
      </c>
      <c r="L125" s="252">
        <v>16983</v>
      </c>
      <c r="M125" s="252">
        <v>16983</v>
      </c>
      <c r="N125" s="252">
        <v>16983</v>
      </c>
      <c r="O125" s="253">
        <v>16987</v>
      </c>
    </row>
    <row r="126" spans="1:15" ht="14.25">
      <c r="A126" s="130">
        <v>313</v>
      </c>
      <c r="B126" s="131" t="s">
        <v>107</v>
      </c>
      <c r="C126" s="132">
        <f>SUM(D126:O126)</f>
        <v>35100</v>
      </c>
      <c r="D126" s="251">
        <v>2925</v>
      </c>
      <c r="E126" s="252">
        <v>2925</v>
      </c>
      <c r="F126" s="252">
        <v>2925</v>
      </c>
      <c r="G126" s="252">
        <v>2925</v>
      </c>
      <c r="H126" s="252">
        <v>2925</v>
      </c>
      <c r="I126" s="252">
        <v>2925</v>
      </c>
      <c r="J126" s="252">
        <v>2925</v>
      </c>
      <c r="K126" s="252">
        <v>2925</v>
      </c>
      <c r="L126" s="252">
        <v>2925</v>
      </c>
      <c r="M126" s="252">
        <v>2925</v>
      </c>
      <c r="N126" s="252">
        <v>2925</v>
      </c>
      <c r="O126" s="253">
        <v>2925</v>
      </c>
    </row>
    <row r="127" spans="1:15" ht="15">
      <c r="A127" s="142">
        <v>32</v>
      </c>
      <c r="B127" s="143" t="s">
        <v>108</v>
      </c>
      <c r="C127" s="144">
        <f aca="true" t="shared" si="41" ref="C127:O127">SUM(C128:C131)</f>
        <v>321720</v>
      </c>
      <c r="D127" s="248">
        <f t="shared" si="41"/>
        <v>12021</v>
      </c>
      <c r="E127" s="249">
        <f t="shared" si="41"/>
        <v>20021</v>
      </c>
      <c r="F127" s="249">
        <f t="shared" si="41"/>
        <v>17021</v>
      </c>
      <c r="G127" s="249">
        <f t="shared" si="41"/>
        <v>25021</v>
      </c>
      <c r="H127" s="249">
        <f t="shared" si="41"/>
        <v>17021</v>
      </c>
      <c r="I127" s="249">
        <f t="shared" si="41"/>
        <v>34021</v>
      </c>
      <c r="J127" s="249">
        <f t="shared" si="41"/>
        <v>17021</v>
      </c>
      <c r="K127" s="249">
        <f t="shared" si="41"/>
        <v>17021</v>
      </c>
      <c r="L127" s="249">
        <f t="shared" si="41"/>
        <v>35021</v>
      </c>
      <c r="M127" s="249">
        <f t="shared" si="41"/>
        <v>27021</v>
      </c>
      <c r="N127" s="249">
        <f t="shared" si="41"/>
        <v>45021</v>
      </c>
      <c r="O127" s="250">
        <f t="shared" si="41"/>
        <v>55489</v>
      </c>
    </row>
    <row r="128" spans="1:15" ht="14.25">
      <c r="A128" s="202">
        <v>321</v>
      </c>
      <c r="B128" s="203" t="s">
        <v>109</v>
      </c>
      <c r="C128" s="204">
        <f>SUM(D128:O128)</f>
        <v>45960</v>
      </c>
      <c r="D128" s="255">
        <v>0</v>
      </c>
      <c r="E128" s="252">
        <v>8000</v>
      </c>
      <c r="F128" s="252">
        <v>0</v>
      </c>
      <c r="G128" s="252">
        <v>8000</v>
      </c>
      <c r="H128" s="252">
        <v>0</v>
      </c>
      <c r="I128" s="252">
        <v>7000</v>
      </c>
      <c r="J128" s="252">
        <v>0</v>
      </c>
      <c r="K128" s="252">
        <v>0</v>
      </c>
      <c r="L128" s="252">
        <v>8000</v>
      </c>
      <c r="M128" s="252">
        <v>0</v>
      </c>
      <c r="N128" s="252">
        <v>8000</v>
      </c>
      <c r="O128" s="253">
        <v>6960</v>
      </c>
    </row>
    <row r="129" spans="1:15" ht="14.25">
      <c r="A129" s="202">
        <v>322</v>
      </c>
      <c r="B129" s="203" t="s">
        <v>110</v>
      </c>
      <c r="C129" s="204">
        <f>SUM(D129:O129)</f>
        <v>7660</v>
      </c>
      <c r="D129" s="255">
        <v>638</v>
      </c>
      <c r="E129" s="252">
        <v>638</v>
      </c>
      <c r="F129" s="252">
        <v>638</v>
      </c>
      <c r="G129" s="252">
        <v>638</v>
      </c>
      <c r="H129" s="252">
        <v>638</v>
      </c>
      <c r="I129" s="252">
        <v>638</v>
      </c>
      <c r="J129" s="252">
        <v>638</v>
      </c>
      <c r="K129" s="252">
        <v>638</v>
      </c>
      <c r="L129" s="252">
        <v>638</v>
      </c>
      <c r="M129" s="252">
        <v>638</v>
      </c>
      <c r="N129" s="252">
        <v>638</v>
      </c>
      <c r="O129" s="253">
        <v>642</v>
      </c>
    </row>
    <row r="130" spans="1:15" ht="14.25">
      <c r="A130" s="130">
        <v>323</v>
      </c>
      <c r="B130" s="131" t="s">
        <v>111</v>
      </c>
      <c r="C130" s="204">
        <f>SUM(D130:O130)</f>
        <v>191500</v>
      </c>
      <c r="D130" s="385">
        <v>5000</v>
      </c>
      <c r="E130" s="386">
        <v>5000</v>
      </c>
      <c r="F130" s="386">
        <v>10000</v>
      </c>
      <c r="G130" s="386">
        <v>10000</v>
      </c>
      <c r="H130" s="386">
        <v>10000</v>
      </c>
      <c r="I130" s="386">
        <v>20000</v>
      </c>
      <c r="J130" s="386">
        <v>10000</v>
      </c>
      <c r="K130" s="386">
        <v>10000</v>
      </c>
      <c r="L130" s="386">
        <v>20000</v>
      </c>
      <c r="M130" s="386">
        <v>20000</v>
      </c>
      <c r="N130" s="386">
        <v>30000</v>
      </c>
      <c r="O130" s="387">
        <v>41500</v>
      </c>
    </row>
    <row r="131" spans="1:15" ht="14.25">
      <c r="A131" s="275">
        <v>329</v>
      </c>
      <c r="B131" s="131" t="s">
        <v>41</v>
      </c>
      <c r="C131" s="204">
        <f>SUM(D131:O131)</f>
        <v>76600</v>
      </c>
      <c r="D131" s="251">
        <v>6383</v>
      </c>
      <c r="E131" s="252">
        <v>6383</v>
      </c>
      <c r="F131" s="252">
        <v>6383</v>
      </c>
      <c r="G131" s="252">
        <v>6383</v>
      </c>
      <c r="H131" s="252">
        <v>6383</v>
      </c>
      <c r="I131" s="252">
        <v>6383</v>
      </c>
      <c r="J131" s="252">
        <v>6383</v>
      </c>
      <c r="K131" s="252">
        <v>6383</v>
      </c>
      <c r="L131" s="252">
        <v>6383</v>
      </c>
      <c r="M131" s="252">
        <v>6383</v>
      </c>
      <c r="N131" s="252">
        <v>6383</v>
      </c>
      <c r="O131" s="253">
        <v>6387</v>
      </c>
    </row>
    <row r="132" spans="1:15" ht="14.25" customHeight="1">
      <c r="A132" s="413" t="s">
        <v>114</v>
      </c>
      <c r="B132" s="414"/>
      <c r="C132" s="162">
        <f>SUM(C124,C127)</f>
        <v>560620</v>
      </c>
      <c r="D132" s="244">
        <f aca="true" t="shared" si="42" ref="D132:O132">SUM(D124,D127)</f>
        <v>31929</v>
      </c>
      <c r="E132" s="213">
        <f t="shared" si="42"/>
        <v>39929</v>
      </c>
      <c r="F132" s="213">
        <f t="shared" si="42"/>
        <v>36929</v>
      </c>
      <c r="G132" s="213">
        <f t="shared" si="42"/>
        <v>44929</v>
      </c>
      <c r="H132" s="213">
        <f t="shared" si="42"/>
        <v>36929</v>
      </c>
      <c r="I132" s="213">
        <f t="shared" si="42"/>
        <v>53929</v>
      </c>
      <c r="J132" s="213">
        <f t="shared" si="42"/>
        <v>36929</v>
      </c>
      <c r="K132" s="213">
        <f t="shared" si="42"/>
        <v>36929</v>
      </c>
      <c r="L132" s="213">
        <f t="shared" si="42"/>
        <v>54929</v>
      </c>
      <c r="M132" s="213">
        <f t="shared" si="42"/>
        <v>46929</v>
      </c>
      <c r="N132" s="213">
        <f t="shared" si="42"/>
        <v>64929</v>
      </c>
      <c r="O132" s="214">
        <f t="shared" si="42"/>
        <v>75401</v>
      </c>
    </row>
    <row r="133" spans="1:15" ht="14.25" customHeight="1">
      <c r="A133" s="415" t="s">
        <v>102</v>
      </c>
      <c r="B133" s="416"/>
      <c r="C133" s="119" t="s">
        <v>118</v>
      </c>
      <c r="D133" s="417" t="s">
        <v>58</v>
      </c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9"/>
    </row>
    <row r="134" spans="1:15" ht="14.25" customHeight="1">
      <c r="A134" s="415" t="s">
        <v>104</v>
      </c>
      <c r="B134" s="416"/>
      <c r="C134" s="120">
        <v>105016</v>
      </c>
      <c r="D134" s="417" t="s">
        <v>178</v>
      </c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9"/>
    </row>
    <row r="135" spans="1:15" ht="14.25" customHeight="1">
      <c r="A135" s="121">
        <v>31</v>
      </c>
      <c r="B135" s="122" t="s">
        <v>105</v>
      </c>
      <c r="C135" s="123">
        <f aca="true" t="shared" si="43" ref="C135:O135">SUM(C136:C138)</f>
        <v>181920</v>
      </c>
      <c r="D135" s="248">
        <f t="shared" si="43"/>
        <v>14826</v>
      </c>
      <c r="E135" s="249">
        <f t="shared" si="43"/>
        <v>14826</v>
      </c>
      <c r="F135" s="249">
        <f t="shared" si="43"/>
        <v>14826</v>
      </c>
      <c r="G135" s="249">
        <f t="shared" si="43"/>
        <v>14826</v>
      </c>
      <c r="H135" s="249">
        <f t="shared" si="43"/>
        <v>14826</v>
      </c>
      <c r="I135" s="249">
        <f t="shared" si="43"/>
        <v>18776</v>
      </c>
      <c r="J135" s="249">
        <f t="shared" si="43"/>
        <v>14826</v>
      </c>
      <c r="K135" s="249">
        <f t="shared" si="43"/>
        <v>14826</v>
      </c>
      <c r="L135" s="249">
        <f t="shared" si="43"/>
        <v>14826</v>
      </c>
      <c r="M135" s="249">
        <f t="shared" si="43"/>
        <v>14826</v>
      </c>
      <c r="N135" s="249">
        <f t="shared" si="43"/>
        <v>14826</v>
      </c>
      <c r="O135" s="250">
        <f t="shared" si="43"/>
        <v>14884</v>
      </c>
    </row>
    <row r="136" spans="1:15" ht="14.25" customHeight="1">
      <c r="A136" s="130">
        <v>311</v>
      </c>
      <c r="B136" s="131" t="s">
        <v>106</v>
      </c>
      <c r="C136" s="132">
        <f>SUM(D136:O136)</f>
        <v>144140</v>
      </c>
      <c r="D136" s="251">
        <v>12011</v>
      </c>
      <c r="E136" s="252">
        <v>12011</v>
      </c>
      <c r="F136" s="252">
        <v>12011</v>
      </c>
      <c r="G136" s="252">
        <v>12011</v>
      </c>
      <c r="H136" s="252">
        <v>12011</v>
      </c>
      <c r="I136" s="252">
        <v>12011</v>
      </c>
      <c r="J136" s="252">
        <v>12011</v>
      </c>
      <c r="K136" s="252">
        <v>12011</v>
      </c>
      <c r="L136" s="252">
        <v>12011</v>
      </c>
      <c r="M136" s="252">
        <v>12011</v>
      </c>
      <c r="N136" s="252">
        <v>12011</v>
      </c>
      <c r="O136" s="253">
        <v>12019</v>
      </c>
    </row>
    <row r="137" spans="1:15" ht="14.25" customHeight="1">
      <c r="A137" s="130">
        <v>312</v>
      </c>
      <c r="B137" s="203" t="s">
        <v>19</v>
      </c>
      <c r="C137" s="204">
        <f>SUM(D137:O137)</f>
        <v>13000</v>
      </c>
      <c r="D137" s="251">
        <v>750</v>
      </c>
      <c r="E137" s="252">
        <v>750</v>
      </c>
      <c r="F137" s="252">
        <v>750</v>
      </c>
      <c r="G137" s="252">
        <v>750</v>
      </c>
      <c r="H137" s="252">
        <v>750</v>
      </c>
      <c r="I137" s="252">
        <v>4700</v>
      </c>
      <c r="J137" s="252">
        <v>750</v>
      </c>
      <c r="K137" s="252">
        <v>750</v>
      </c>
      <c r="L137" s="252">
        <v>750</v>
      </c>
      <c r="M137" s="252">
        <v>750</v>
      </c>
      <c r="N137" s="252">
        <v>750</v>
      </c>
      <c r="O137" s="253">
        <v>800</v>
      </c>
    </row>
    <row r="138" spans="1:15" ht="14.25" customHeight="1">
      <c r="A138" s="130">
        <v>313</v>
      </c>
      <c r="B138" s="131" t="s">
        <v>107</v>
      </c>
      <c r="C138" s="132">
        <f>SUM(D138:O138)</f>
        <v>24780</v>
      </c>
      <c r="D138" s="251">
        <v>2065</v>
      </c>
      <c r="E138" s="252">
        <v>2065</v>
      </c>
      <c r="F138" s="252">
        <v>2065</v>
      </c>
      <c r="G138" s="252">
        <v>2065</v>
      </c>
      <c r="H138" s="252">
        <v>2065</v>
      </c>
      <c r="I138" s="252">
        <v>2065</v>
      </c>
      <c r="J138" s="252">
        <v>2065</v>
      </c>
      <c r="K138" s="252">
        <v>2065</v>
      </c>
      <c r="L138" s="252">
        <v>2065</v>
      </c>
      <c r="M138" s="252">
        <v>2065</v>
      </c>
      <c r="N138" s="252">
        <v>2065</v>
      </c>
      <c r="O138" s="253">
        <v>2065</v>
      </c>
    </row>
    <row r="139" spans="1:15" ht="14.25" customHeight="1">
      <c r="A139" s="142">
        <v>32</v>
      </c>
      <c r="B139" s="143" t="s">
        <v>108</v>
      </c>
      <c r="C139" s="144">
        <f aca="true" t="shared" si="44" ref="C139:O139">SUM(C140:C142)</f>
        <v>104280</v>
      </c>
      <c r="D139" s="248">
        <f t="shared" si="44"/>
        <v>8656</v>
      </c>
      <c r="E139" s="249">
        <f t="shared" si="44"/>
        <v>8656</v>
      </c>
      <c r="F139" s="249">
        <f t="shared" si="44"/>
        <v>8656</v>
      </c>
      <c r="G139" s="249">
        <f t="shared" si="44"/>
        <v>8656</v>
      </c>
      <c r="H139" s="249">
        <f t="shared" si="44"/>
        <v>8656</v>
      </c>
      <c r="I139" s="249">
        <f t="shared" si="44"/>
        <v>8656</v>
      </c>
      <c r="J139" s="249">
        <f t="shared" si="44"/>
        <v>8656</v>
      </c>
      <c r="K139" s="249">
        <f t="shared" si="44"/>
        <v>8656</v>
      </c>
      <c r="L139" s="249">
        <f t="shared" si="44"/>
        <v>8656</v>
      </c>
      <c r="M139" s="249">
        <f t="shared" si="44"/>
        <v>8656</v>
      </c>
      <c r="N139" s="249">
        <f t="shared" si="44"/>
        <v>8656</v>
      </c>
      <c r="O139" s="250">
        <f t="shared" si="44"/>
        <v>9064</v>
      </c>
    </row>
    <row r="140" spans="1:15" ht="14.25" customHeight="1">
      <c r="A140" s="202">
        <v>321</v>
      </c>
      <c r="B140" s="203" t="s">
        <v>109</v>
      </c>
      <c r="C140" s="204">
        <f>SUM(D140:O140)</f>
        <v>24000</v>
      </c>
      <c r="D140" s="255">
        <v>2000</v>
      </c>
      <c r="E140" s="252">
        <v>2000</v>
      </c>
      <c r="F140" s="252">
        <v>2000</v>
      </c>
      <c r="G140" s="252">
        <v>2000</v>
      </c>
      <c r="H140" s="252">
        <v>2000</v>
      </c>
      <c r="I140" s="252">
        <v>2000</v>
      </c>
      <c r="J140" s="252">
        <v>2000</v>
      </c>
      <c r="K140" s="252">
        <v>2000</v>
      </c>
      <c r="L140" s="252">
        <v>2000</v>
      </c>
      <c r="M140" s="252">
        <v>2000</v>
      </c>
      <c r="N140" s="252">
        <v>2000</v>
      </c>
      <c r="O140" s="253">
        <v>2000</v>
      </c>
    </row>
    <row r="141" spans="1:15" ht="14.25" customHeight="1">
      <c r="A141" s="130">
        <v>323</v>
      </c>
      <c r="B141" s="131" t="s">
        <v>111</v>
      </c>
      <c r="C141" s="204">
        <f>SUM(D141:O141)</f>
        <v>67880</v>
      </c>
      <c r="D141" s="251">
        <v>5656</v>
      </c>
      <c r="E141" s="252">
        <v>5656</v>
      </c>
      <c r="F141" s="252">
        <v>5656</v>
      </c>
      <c r="G141" s="252">
        <v>5656</v>
      </c>
      <c r="H141" s="252">
        <v>5656</v>
      </c>
      <c r="I141" s="252">
        <v>5656</v>
      </c>
      <c r="J141" s="252">
        <v>5656</v>
      </c>
      <c r="K141" s="252">
        <v>5656</v>
      </c>
      <c r="L141" s="252">
        <v>5656</v>
      </c>
      <c r="M141" s="252">
        <v>5656</v>
      </c>
      <c r="N141" s="252">
        <v>5656</v>
      </c>
      <c r="O141" s="253">
        <v>5664</v>
      </c>
    </row>
    <row r="142" spans="1:15" ht="14.25" customHeight="1">
      <c r="A142" s="275">
        <v>329</v>
      </c>
      <c r="B142" s="131" t="s">
        <v>41</v>
      </c>
      <c r="C142" s="204">
        <f>SUM(D142:O142)</f>
        <v>12400</v>
      </c>
      <c r="D142" s="251">
        <v>1000</v>
      </c>
      <c r="E142" s="252">
        <v>1000</v>
      </c>
      <c r="F142" s="252">
        <v>1000</v>
      </c>
      <c r="G142" s="252">
        <v>1000</v>
      </c>
      <c r="H142" s="252">
        <v>1000</v>
      </c>
      <c r="I142" s="252">
        <v>1000</v>
      </c>
      <c r="J142" s="252">
        <v>1000</v>
      </c>
      <c r="K142" s="252">
        <v>1000</v>
      </c>
      <c r="L142" s="252">
        <v>1000</v>
      </c>
      <c r="M142" s="252">
        <v>1000</v>
      </c>
      <c r="N142" s="252">
        <v>1000</v>
      </c>
      <c r="O142" s="253">
        <v>1400</v>
      </c>
    </row>
    <row r="143" spans="1:15" ht="14.25" customHeight="1">
      <c r="A143" s="413" t="s">
        <v>114</v>
      </c>
      <c r="B143" s="414"/>
      <c r="C143" s="162">
        <f>SUM(C135,C139)</f>
        <v>286200</v>
      </c>
      <c r="D143" s="244">
        <f aca="true" t="shared" si="45" ref="D143:O143">SUM(D135,D139)</f>
        <v>23482</v>
      </c>
      <c r="E143" s="213">
        <f t="shared" si="45"/>
        <v>23482</v>
      </c>
      <c r="F143" s="213">
        <f t="shared" si="45"/>
        <v>23482</v>
      </c>
      <c r="G143" s="213">
        <f t="shared" si="45"/>
        <v>23482</v>
      </c>
      <c r="H143" s="213">
        <f t="shared" si="45"/>
        <v>23482</v>
      </c>
      <c r="I143" s="213">
        <f t="shared" si="45"/>
        <v>27432</v>
      </c>
      <c r="J143" s="213">
        <f t="shared" si="45"/>
        <v>23482</v>
      </c>
      <c r="K143" s="213">
        <f t="shared" si="45"/>
        <v>23482</v>
      </c>
      <c r="L143" s="213">
        <f t="shared" si="45"/>
        <v>23482</v>
      </c>
      <c r="M143" s="213">
        <f t="shared" si="45"/>
        <v>23482</v>
      </c>
      <c r="N143" s="213">
        <f t="shared" si="45"/>
        <v>23482</v>
      </c>
      <c r="O143" s="214">
        <f t="shared" si="45"/>
        <v>23948</v>
      </c>
    </row>
    <row r="144" spans="1:15" ht="15">
      <c r="A144" s="415" t="s">
        <v>102</v>
      </c>
      <c r="B144" s="416"/>
      <c r="C144" s="119" t="s">
        <v>118</v>
      </c>
      <c r="D144" s="417" t="s">
        <v>69</v>
      </c>
      <c r="E144" s="418"/>
      <c r="F144" s="418"/>
      <c r="G144" s="418"/>
      <c r="H144" s="418"/>
      <c r="I144" s="418"/>
      <c r="J144" s="418"/>
      <c r="K144" s="418"/>
      <c r="L144" s="418"/>
      <c r="M144" s="418"/>
      <c r="N144" s="418"/>
      <c r="O144" s="419"/>
    </row>
    <row r="145" spans="1:15" ht="15">
      <c r="A145" s="415" t="s">
        <v>104</v>
      </c>
      <c r="B145" s="416"/>
      <c r="C145" s="120">
        <v>107007</v>
      </c>
      <c r="D145" s="417" t="s">
        <v>165</v>
      </c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9"/>
    </row>
    <row r="146" spans="1:15" ht="15">
      <c r="A146" s="121">
        <v>31</v>
      </c>
      <c r="B146" s="122" t="s">
        <v>105</v>
      </c>
      <c r="C146" s="123">
        <f>SUM(C147,C148)</f>
        <v>65300</v>
      </c>
      <c r="D146" s="248">
        <f>SUM(D147:D148)</f>
        <v>16325</v>
      </c>
      <c r="E146" s="249">
        <f aca="true" t="shared" si="46" ref="E146:O146">SUM(E147:E148)</f>
        <v>16325</v>
      </c>
      <c r="F146" s="249">
        <f t="shared" si="46"/>
        <v>16325</v>
      </c>
      <c r="G146" s="249">
        <f t="shared" si="46"/>
        <v>16325</v>
      </c>
      <c r="H146" s="249">
        <f t="shared" si="46"/>
        <v>0</v>
      </c>
      <c r="I146" s="249">
        <f t="shared" si="46"/>
        <v>0</v>
      </c>
      <c r="J146" s="249">
        <f t="shared" si="46"/>
        <v>0</v>
      </c>
      <c r="K146" s="249">
        <f t="shared" si="46"/>
        <v>0</v>
      </c>
      <c r="L146" s="249">
        <f t="shared" si="46"/>
        <v>0</v>
      </c>
      <c r="M146" s="249">
        <f t="shared" si="46"/>
        <v>0</v>
      </c>
      <c r="N146" s="249">
        <f t="shared" si="46"/>
        <v>0</v>
      </c>
      <c r="O146" s="250">
        <f t="shared" si="46"/>
        <v>0</v>
      </c>
    </row>
    <row r="147" spans="1:15" ht="14.25">
      <c r="A147" s="130">
        <v>311</v>
      </c>
      <c r="B147" s="131" t="s">
        <v>106</v>
      </c>
      <c r="C147" s="132">
        <f>SUM(D147:O147)</f>
        <v>55700</v>
      </c>
      <c r="D147" s="251">
        <v>13925</v>
      </c>
      <c r="E147" s="252">
        <v>13925</v>
      </c>
      <c r="F147" s="252">
        <v>13925</v>
      </c>
      <c r="G147" s="252">
        <v>13925</v>
      </c>
      <c r="H147" s="252"/>
      <c r="I147" s="252"/>
      <c r="J147" s="252"/>
      <c r="K147" s="252"/>
      <c r="L147" s="252"/>
      <c r="M147" s="252"/>
      <c r="N147" s="252"/>
      <c r="O147" s="253"/>
    </row>
    <row r="148" spans="1:15" ht="14.25">
      <c r="A148" s="130">
        <v>313</v>
      </c>
      <c r="B148" s="131" t="s">
        <v>107</v>
      </c>
      <c r="C148" s="132">
        <f>SUM(D148:O148)</f>
        <v>9600</v>
      </c>
      <c r="D148" s="251">
        <v>2400</v>
      </c>
      <c r="E148" s="252">
        <v>2400</v>
      </c>
      <c r="F148" s="252">
        <v>2400</v>
      </c>
      <c r="G148" s="252">
        <v>2400</v>
      </c>
      <c r="H148" s="252"/>
      <c r="I148" s="252"/>
      <c r="J148" s="252"/>
      <c r="K148" s="252"/>
      <c r="L148" s="252"/>
      <c r="M148" s="252"/>
      <c r="N148" s="252"/>
      <c r="O148" s="253"/>
    </row>
    <row r="149" spans="1:15" ht="15">
      <c r="A149" s="142">
        <v>32</v>
      </c>
      <c r="B149" s="143" t="s">
        <v>108</v>
      </c>
      <c r="C149" s="144">
        <f>SUM(C150,)</f>
        <v>20000</v>
      </c>
      <c r="D149" s="254">
        <f>SUM(D150:D150)</f>
        <v>5000</v>
      </c>
      <c r="E149" s="249">
        <f aca="true" t="shared" si="47" ref="E149:O149">SUM(E150:E150)</f>
        <v>5000</v>
      </c>
      <c r="F149" s="249">
        <f t="shared" si="47"/>
        <v>5000</v>
      </c>
      <c r="G149" s="249">
        <f t="shared" si="47"/>
        <v>5000</v>
      </c>
      <c r="H149" s="249">
        <f t="shared" si="47"/>
        <v>0</v>
      </c>
      <c r="I149" s="249">
        <f t="shared" si="47"/>
        <v>0</v>
      </c>
      <c r="J149" s="249">
        <f t="shared" si="47"/>
        <v>0</v>
      </c>
      <c r="K149" s="249">
        <f t="shared" si="47"/>
        <v>0</v>
      </c>
      <c r="L149" s="249">
        <f t="shared" si="47"/>
        <v>0</v>
      </c>
      <c r="M149" s="249">
        <f t="shared" si="47"/>
        <v>0</v>
      </c>
      <c r="N149" s="249">
        <f t="shared" si="47"/>
        <v>0</v>
      </c>
      <c r="O149" s="250">
        <f t="shared" si="47"/>
        <v>0</v>
      </c>
    </row>
    <row r="150" spans="1:15" ht="14.25">
      <c r="A150" s="130">
        <v>321</v>
      </c>
      <c r="B150" s="131" t="s">
        <v>109</v>
      </c>
      <c r="C150" s="132">
        <f>SUM(D150:O150)</f>
        <v>20000</v>
      </c>
      <c r="D150" s="255">
        <v>5000</v>
      </c>
      <c r="E150" s="252">
        <v>5000</v>
      </c>
      <c r="F150" s="252">
        <v>5000</v>
      </c>
      <c r="G150" s="252">
        <v>5000</v>
      </c>
      <c r="H150" s="252"/>
      <c r="I150" s="252"/>
      <c r="J150" s="252"/>
      <c r="K150" s="252"/>
      <c r="L150" s="252"/>
      <c r="M150" s="252"/>
      <c r="N150" s="252"/>
      <c r="O150" s="253"/>
    </row>
    <row r="151" spans="1:15" ht="15">
      <c r="A151" s="413" t="s">
        <v>114</v>
      </c>
      <c r="B151" s="414"/>
      <c r="C151" s="162">
        <f>SUM(C146,C149)</f>
        <v>85300</v>
      </c>
      <c r="D151" s="244">
        <f>SUM(D146,D149)</f>
        <v>21325</v>
      </c>
      <c r="E151" s="213">
        <f aca="true" t="shared" si="48" ref="E151:O151">SUM(E146,E149)</f>
        <v>21325</v>
      </c>
      <c r="F151" s="213">
        <f t="shared" si="48"/>
        <v>21325</v>
      </c>
      <c r="G151" s="213">
        <f t="shared" si="48"/>
        <v>21325</v>
      </c>
      <c r="H151" s="213">
        <f t="shared" si="48"/>
        <v>0</v>
      </c>
      <c r="I151" s="213">
        <f t="shared" si="48"/>
        <v>0</v>
      </c>
      <c r="J151" s="213">
        <f t="shared" si="48"/>
        <v>0</v>
      </c>
      <c r="K151" s="213">
        <f t="shared" si="48"/>
        <v>0</v>
      </c>
      <c r="L151" s="213">
        <f t="shared" si="48"/>
        <v>0</v>
      </c>
      <c r="M151" s="213">
        <f t="shared" si="48"/>
        <v>0</v>
      </c>
      <c r="N151" s="213">
        <f t="shared" si="48"/>
        <v>0</v>
      </c>
      <c r="O151" s="214">
        <f t="shared" si="48"/>
        <v>0</v>
      </c>
    </row>
    <row r="152" spans="1:15" ht="15">
      <c r="A152" s="415" t="s">
        <v>102</v>
      </c>
      <c r="B152" s="416"/>
      <c r="C152" s="119" t="s">
        <v>118</v>
      </c>
      <c r="D152" s="417" t="s">
        <v>69</v>
      </c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9"/>
    </row>
    <row r="153" spans="1:15" ht="15">
      <c r="A153" s="415" t="s">
        <v>104</v>
      </c>
      <c r="B153" s="416"/>
      <c r="C153" s="120">
        <v>107009</v>
      </c>
      <c r="D153" s="417" t="s">
        <v>167</v>
      </c>
      <c r="E153" s="418"/>
      <c r="F153" s="418"/>
      <c r="G153" s="418"/>
      <c r="H153" s="418"/>
      <c r="I153" s="418"/>
      <c r="J153" s="418"/>
      <c r="K153" s="418"/>
      <c r="L153" s="418"/>
      <c r="M153" s="418"/>
      <c r="N153" s="418"/>
      <c r="O153" s="419"/>
    </row>
    <row r="154" spans="1:15" ht="15">
      <c r="A154" s="121">
        <v>31</v>
      </c>
      <c r="B154" s="122" t="s">
        <v>105</v>
      </c>
      <c r="C154" s="123">
        <f>SUM(C155,C156)</f>
        <v>93300</v>
      </c>
      <c r="D154" s="248">
        <f>SUM(D155:D156)</f>
        <v>7775</v>
      </c>
      <c r="E154" s="249">
        <f aca="true" t="shared" si="49" ref="E154:O154">SUM(E155:E156)</f>
        <v>7775</v>
      </c>
      <c r="F154" s="249">
        <f t="shared" si="49"/>
        <v>7775</v>
      </c>
      <c r="G154" s="249">
        <f t="shared" si="49"/>
        <v>7775</v>
      </c>
      <c r="H154" s="249">
        <f t="shared" si="49"/>
        <v>7775</v>
      </c>
      <c r="I154" s="249">
        <f t="shared" si="49"/>
        <v>7775</v>
      </c>
      <c r="J154" s="249">
        <f t="shared" si="49"/>
        <v>7775</v>
      </c>
      <c r="K154" s="249">
        <f t="shared" si="49"/>
        <v>7775</v>
      </c>
      <c r="L154" s="249">
        <f t="shared" si="49"/>
        <v>7775</v>
      </c>
      <c r="M154" s="249">
        <f t="shared" si="49"/>
        <v>7775</v>
      </c>
      <c r="N154" s="249">
        <f t="shared" si="49"/>
        <v>7775</v>
      </c>
      <c r="O154" s="250">
        <f t="shared" si="49"/>
        <v>7775</v>
      </c>
    </row>
    <row r="155" spans="1:15" ht="14.25">
      <c r="A155" s="130">
        <v>311</v>
      </c>
      <c r="B155" s="131" t="s">
        <v>106</v>
      </c>
      <c r="C155" s="132">
        <f>SUM(D155:O155)</f>
        <v>79500</v>
      </c>
      <c r="D155" s="251">
        <v>6625</v>
      </c>
      <c r="E155" s="252">
        <v>6625</v>
      </c>
      <c r="F155" s="252">
        <v>6625</v>
      </c>
      <c r="G155" s="252">
        <v>6625</v>
      </c>
      <c r="H155" s="252">
        <v>6625</v>
      </c>
      <c r="I155" s="252">
        <v>6625</v>
      </c>
      <c r="J155" s="252">
        <v>6625</v>
      </c>
      <c r="K155" s="252">
        <v>6625</v>
      </c>
      <c r="L155" s="252">
        <v>6625</v>
      </c>
      <c r="M155" s="252">
        <v>6625</v>
      </c>
      <c r="N155" s="252">
        <v>6625</v>
      </c>
      <c r="O155" s="253">
        <v>6625</v>
      </c>
    </row>
    <row r="156" spans="1:15" ht="14.25">
      <c r="A156" s="130">
        <v>313</v>
      </c>
      <c r="B156" s="131" t="s">
        <v>107</v>
      </c>
      <c r="C156" s="132">
        <f>SUM(D156:O156)</f>
        <v>13800</v>
      </c>
      <c r="D156" s="251">
        <v>1150</v>
      </c>
      <c r="E156" s="252">
        <v>1150</v>
      </c>
      <c r="F156" s="252">
        <v>1150</v>
      </c>
      <c r="G156" s="252">
        <v>1150</v>
      </c>
      <c r="H156" s="252">
        <v>1150</v>
      </c>
      <c r="I156" s="252">
        <v>1150</v>
      </c>
      <c r="J156" s="252">
        <v>1150</v>
      </c>
      <c r="K156" s="252">
        <v>1150</v>
      </c>
      <c r="L156" s="252">
        <v>1150</v>
      </c>
      <c r="M156" s="252">
        <v>1150</v>
      </c>
      <c r="N156" s="252">
        <v>1150</v>
      </c>
      <c r="O156" s="253">
        <v>1150</v>
      </c>
    </row>
    <row r="157" spans="1:15" ht="15">
      <c r="A157" s="142">
        <v>32</v>
      </c>
      <c r="B157" s="143" t="s">
        <v>108</v>
      </c>
      <c r="C157" s="144">
        <f>SUM(C158,)</f>
        <v>10000</v>
      </c>
      <c r="D157" s="254">
        <f aca="true" t="shared" si="50" ref="D157:O157">SUM(D158:D158)</f>
        <v>3000</v>
      </c>
      <c r="E157" s="249">
        <f t="shared" si="50"/>
        <v>0</v>
      </c>
      <c r="F157" s="249">
        <f t="shared" si="50"/>
        <v>0</v>
      </c>
      <c r="G157" s="249">
        <f t="shared" si="50"/>
        <v>3000</v>
      </c>
      <c r="H157" s="249">
        <f t="shared" si="50"/>
        <v>0</v>
      </c>
      <c r="I157" s="249">
        <f t="shared" si="50"/>
        <v>0</v>
      </c>
      <c r="J157" s="249">
        <f t="shared" si="50"/>
        <v>0</v>
      </c>
      <c r="K157" s="249">
        <f t="shared" si="50"/>
        <v>0</v>
      </c>
      <c r="L157" s="249">
        <f t="shared" si="50"/>
        <v>2000</v>
      </c>
      <c r="M157" s="249">
        <f t="shared" si="50"/>
        <v>2000</v>
      </c>
      <c r="N157" s="249">
        <f t="shared" si="50"/>
        <v>0</v>
      </c>
      <c r="O157" s="250">
        <f t="shared" si="50"/>
        <v>0</v>
      </c>
    </row>
    <row r="158" spans="1:15" ht="14.25">
      <c r="A158" s="130">
        <v>321</v>
      </c>
      <c r="B158" s="131" t="s">
        <v>109</v>
      </c>
      <c r="C158" s="132">
        <f>SUM(D158:O158)</f>
        <v>10000</v>
      </c>
      <c r="D158" s="255">
        <v>3000</v>
      </c>
      <c r="E158" s="252">
        <v>0</v>
      </c>
      <c r="F158" s="252">
        <v>0</v>
      </c>
      <c r="G158" s="252">
        <v>3000</v>
      </c>
      <c r="H158" s="252">
        <v>0</v>
      </c>
      <c r="I158" s="252">
        <v>0</v>
      </c>
      <c r="J158" s="252">
        <v>0</v>
      </c>
      <c r="K158" s="252">
        <v>0</v>
      </c>
      <c r="L158" s="252">
        <v>2000</v>
      </c>
      <c r="M158" s="252">
        <v>2000</v>
      </c>
      <c r="N158" s="252">
        <v>0</v>
      </c>
      <c r="O158" s="253">
        <v>0</v>
      </c>
    </row>
    <row r="159" spans="1:15" ht="15">
      <c r="A159" s="413" t="s">
        <v>114</v>
      </c>
      <c r="B159" s="414"/>
      <c r="C159" s="162">
        <f>SUM(C154,C157)</f>
        <v>103300</v>
      </c>
      <c r="D159" s="244">
        <f>SUM(D154,D157)</f>
        <v>10775</v>
      </c>
      <c r="E159" s="213">
        <f aca="true" t="shared" si="51" ref="E159:O159">SUM(E154,E157)</f>
        <v>7775</v>
      </c>
      <c r="F159" s="213">
        <f t="shared" si="51"/>
        <v>7775</v>
      </c>
      <c r="G159" s="213">
        <f t="shared" si="51"/>
        <v>10775</v>
      </c>
      <c r="H159" s="213">
        <f t="shared" si="51"/>
        <v>7775</v>
      </c>
      <c r="I159" s="213">
        <f t="shared" si="51"/>
        <v>7775</v>
      </c>
      <c r="J159" s="213">
        <f t="shared" si="51"/>
        <v>7775</v>
      </c>
      <c r="K159" s="213">
        <f t="shared" si="51"/>
        <v>7775</v>
      </c>
      <c r="L159" s="213">
        <f t="shared" si="51"/>
        <v>9775</v>
      </c>
      <c r="M159" s="213">
        <f t="shared" si="51"/>
        <v>9775</v>
      </c>
      <c r="N159" s="213">
        <f t="shared" si="51"/>
        <v>7775</v>
      </c>
      <c r="O159" s="214">
        <f t="shared" si="51"/>
        <v>7775</v>
      </c>
    </row>
    <row r="160" spans="1:15" ht="15">
      <c r="A160" s="415" t="s">
        <v>102</v>
      </c>
      <c r="B160" s="416"/>
      <c r="C160" s="119" t="s">
        <v>118</v>
      </c>
      <c r="D160" s="417" t="s">
        <v>69</v>
      </c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419"/>
    </row>
    <row r="161" spans="1:15" ht="15">
      <c r="A161" s="415" t="s">
        <v>104</v>
      </c>
      <c r="B161" s="416"/>
      <c r="C161" s="120">
        <v>107010</v>
      </c>
      <c r="D161" s="417" t="s">
        <v>169</v>
      </c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9"/>
    </row>
    <row r="162" spans="1:15" ht="15">
      <c r="A162" s="121">
        <v>31</v>
      </c>
      <c r="B162" s="122" t="s">
        <v>105</v>
      </c>
      <c r="C162" s="123">
        <f>SUM(C163,C164)</f>
        <v>87000</v>
      </c>
      <c r="D162" s="248">
        <f>SUM(D163:D164)</f>
        <v>7249</v>
      </c>
      <c r="E162" s="249">
        <f aca="true" t="shared" si="52" ref="E162:O162">SUM(E163:E164)</f>
        <v>7249</v>
      </c>
      <c r="F162" s="249">
        <f t="shared" si="52"/>
        <v>7249</v>
      </c>
      <c r="G162" s="249">
        <f t="shared" si="52"/>
        <v>7249</v>
      </c>
      <c r="H162" s="249">
        <f t="shared" si="52"/>
        <v>7249</v>
      </c>
      <c r="I162" s="249">
        <f t="shared" si="52"/>
        <v>7249</v>
      </c>
      <c r="J162" s="249">
        <f t="shared" si="52"/>
        <v>7249</v>
      </c>
      <c r="K162" s="249">
        <f t="shared" si="52"/>
        <v>7249</v>
      </c>
      <c r="L162" s="249">
        <f t="shared" si="52"/>
        <v>7249</v>
      </c>
      <c r="M162" s="249">
        <f t="shared" si="52"/>
        <v>7249</v>
      </c>
      <c r="N162" s="249">
        <f t="shared" si="52"/>
        <v>7249</v>
      </c>
      <c r="O162" s="250">
        <f t="shared" si="52"/>
        <v>7261</v>
      </c>
    </row>
    <row r="163" spans="1:15" ht="14.25">
      <c r="A163" s="130">
        <v>311</v>
      </c>
      <c r="B163" s="131" t="s">
        <v>106</v>
      </c>
      <c r="C163" s="132">
        <f>SUM(D163:O163)</f>
        <v>74200</v>
      </c>
      <c r="D163" s="251">
        <v>6183</v>
      </c>
      <c r="E163" s="252">
        <v>6183</v>
      </c>
      <c r="F163" s="252">
        <v>6183</v>
      </c>
      <c r="G163" s="252">
        <v>6183</v>
      </c>
      <c r="H163" s="252">
        <v>6183</v>
      </c>
      <c r="I163" s="252">
        <v>6183</v>
      </c>
      <c r="J163" s="252">
        <v>6183</v>
      </c>
      <c r="K163" s="252">
        <v>6183</v>
      </c>
      <c r="L163" s="252">
        <v>6183</v>
      </c>
      <c r="M163" s="252">
        <v>6183</v>
      </c>
      <c r="N163" s="252">
        <v>6183</v>
      </c>
      <c r="O163" s="253">
        <v>6187</v>
      </c>
    </row>
    <row r="164" spans="1:15" ht="14.25">
      <c r="A164" s="130">
        <v>313</v>
      </c>
      <c r="B164" s="131" t="s">
        <v>107</v>
      </c>
      <c r="C164" s="132">
        <f>SUM(D164:O164)</f>
        <v>12800</v>
      </c>
      <c r="D164" s="251">
        <v>1066</v>
      </c>
      <c r="E164" s="252">
        <v>1066</v>
      </c>
      <c r="F164" s="252">
        <v>1066</v>
      </c>
      <c r="G164" s="252">
        <v>1066</v>
      </c>
      <c r="H164" s="252">
        <v>1066</v>
      </c>
      <c r="I164" s="252">
        <v>1066</v>
      </c>
      <c r="J164" s="252">
        <v>1066</v>
      </c>
      <c r="K164" s="252">
        <v>1066</v>
      </c>
      <c r="L164" s="252">
        <v>1066</v>
      </c>
      <c r="M164" s="252">
        <v>1066</v>
      </c>
      <c r="N164" s="252">
        <v>1066</v>
      </c>
      <c r="O164" s="253">
        <v>1074</v>
      </c>
    </row>
    <row r="165" spans="1:15" ht="15">
      <c r="A165" s="142">
        <v>32</v>
      </c>
      <c r="B165" s="143" t="s">
        <v>108</v>
      </c>
      <c r="C165" s="144">
        <f>SUM(C166,)</f>
        <v>20000</v>
      </c>
      <c r="D165" s="254">
        <f aca="true" t="shared" si="53" ref="D165:O165">SUM(D166:D166)</f>
        <v>1666</v>
      </c>
      <c r="E165" s="249">
        <f t="shared" si="53"/>
        <v>1666</v>
      </c>
      <c r="F165" s="249">
        <f t="shared" si="53"/>
        <v>1666</v>
      </c>
      <c r="G165" s="249">
        <f t="shared" si="53"/>
        <v>1666</v>
      </c>
      <c r="H165" s="249">
        <f t="shared" si="53"/>
        <v>1666</v>
      </c>
      <c r="I165" s="249">
        <f t="shared" si="53"/>
        <v>1666</v>
      </c>
      <c r="J165" s="249">
        <f t="shared" si="53"/>
        <v>1666</v>
      </c>
      <c r="K165" s="249">
        <f t="shared" si="53"/>
        <v>1666</v>
      </c>
      <c r="L165" s="249">
        <f t="shared" si="53"/>
        <v>1666</v>
      </c>
      <c r="M165" s="249">
        <f t="shared" si="53"/>
        <v>1666</v>
      </c>
      <c r="N165" s="249">
        <f t="shared" si="53"/>
        <v>1666</v>
      </c>
      <c r="O165" s="250">
        <f t="shared" si="53"/>
        <v>1674</v>
      </c>
    </row>
    <row r="166" spans="1:15" ht="14.25">
      <c r="A166" s="130">
        <v>321</v>
      </c>
      <c r="B166" s="131" t="s">
        <v>109</v>
      </c>
      <c r="C166" s="132">
        <f>SUM(D166:O166)</f>
        <v>20000</v>
      </c>
      <c r="D166" s="255">
        <v>1666</v>
      </c>
      <c r="E166" s="252">
        <v>1666</v>
      </c>
      <c r="F166" s="252">
        <v>1666</v>
      </c>
      <c r="G166" s="252">
        <v>1666</v>
      </c>
      <c r="H166" s="252">
        <v>1666</v>
      </c>
      <c r="I166" s="252">
        <v>1666</v>
      </c>
      <c r="J166" s="252">
        <v>1666</v>
      </c>
      <c r="K166" s="252">
        <v>1666</v>
      </c>
      <c r="L166" s="252">
        <v>1666</v>
      </c>
      <c r="M166" s="252">
        <v>1666</v>
      </c>
      <c r="N166" s="252">
        <v>1666</v>
      </c>
      <c r="O166" s="253">
        <v>1674</v>
      </c>
    </row>
    <row r="167" spans="1:15" ht="15">
      <c r="A167" s="413" t="s">
        <v>114</v>
      </c>
      <c r="B167" s="414"/>
      <c r="C167" s="162">
        <f>SUM(C162,C165)</f>
        <v>107000</v>
      </c>
      <c r="D167" s="244">
        <f aca="true" t="shared" si="54" ref="D167:O167">SUM(D162,D165)</f>
        <v>8915</v>
      </c>
      <c r="E167" s="213">
        <f t="shared" si="54"/>
        <v>8915</v>
      </c>
      <c r="F167" s="213">
        <f t="shared" si="54"/>
        <v>8915</v>
      </c>
      <c r="G167" s="213">
        <f t="shared" si="54"/>
        <v>8915</v>
      </c>
      <c r="H167" s="213">
        <f t="shared" si="54"/>
        <v>8915</v>
      </c>
      <c r="I167" s="213">
        <f t="shared" si="54"/>
        <v>8915</v>
      </c>
      <c r="J167" s="213">
        <f t="shared" si="54"/>
        <v>8915</v>
      </c>
      <c r="K167" s="213">
        <f t="shared" si="54"/>
        <v>8915</v>
      </c>
      <c r="L167" s="213">
        <f t="shared" si="54"/>
        <v>8915</v>
      </c>
      <c r="M167" s="213">
        <f t="shared" si="54"/>
        <v>8915</v>
      </c>
      <c r="N167" s="213">
        <f t="shared" si="54"/>
        <v>8915</v>
      </c>
      <c r="O167" s="214">
        <f t="shared" si="54"/>
        <v>8935</v>
      </c>
    </row>
    <row r="168" spans="1:15" ht="15">
      <c r="A168" s="415" t="s">
        <v>102</v>
      </c>
      <c r="B168" s="416"/>
      <c r="C168" s="119" t="s">
        <v>118</v>
      </c>
      <c r="D168" s="417" t="s">
        <v>69</v>
      </c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9"/>
    </row>
    <row r="169" spans="1:15" ht="15">
      <c r="A169" s="415" t="s">
        <v>104</v>
      </c>
      <c r="B169" s="416"/>
      <c r="C169" s="120">
        <v>107011</v>
      </c>
      <c r="D169" s="417" t="s">
        <v>196</v>
      </c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9"/>
    </row>
    <row r="170" spans="1:15" ht="15">
      <c r="A170" s="121">
        <v>31</v>
      </c>
      <c r="B170" s="122" t="s">
        <v>105</v>
      </c>
      <c r="C170" s="123">
        <f>SUM(C171,C172)</f>
        <v>51600</v>
      </c>
      <c r="D170" s="248">
        <f>SUM(D171:D172)</f>
        <v>4299</v>
      </c>
      <c r="E170" s="249">
        <f aca="true" t="shared" si="55" ref="E170:O170">SUM(E171:E172)</f>
        <v>4299</v>
      </c>
      <c r="F170" s="249">
        <f t="shared" si="55"/>
        <v>4299</v>
      </c>
      <c r="G170" s="249">
        <f t="shared" si="55"/>
        <v>4299</v>
      </c>
      <c r="H170" s="249">
        <f t="shared" si="55"/>
        <v>4299</v>
      </c>
      <c r="I170" s="249">
        <f t="shared" si="55"/>
        <v>4299</v>
      </c>
      <c r="J170" s="249">
        <f t="shared" si="55"/>
        <v>4299</v>
      </c>
      <c r="K170" s="249">
        <f t="shared" si="55"/>
        <v>4299</v>
      </c>
      <c r="L170" s="249">
        <f t="shared" si="55"/>
        <v>4299</v>
      </c>
      <c r="M170" s="249">
        <f t="shared" si="55"/>
        <v>4299</v>
      </c>
      <c r="N170" s="249">
        <f t="shared" si="55"/>
        <v>4299</v>
      </c>
      <c r="O170" s="250">
        <f t="shared" si="55"/>
        <v>4311</v>
      </c>
    </row>
    <row r="171" spans="1:15" ht="14.25">
      <c r="A171" s="130">
        <v>311</v>
      </c>
      <c r="B171" s="131" t="s">
        <v>106</v>
      </c>
      <c r="C171" s="132">
        <f>SUM(D171:O171)</f>
        <v>44000</v>
      </c>
      <c r="D171" s="251">
        <v>3666</v>
      </c>
      <c r="E171" s="252">
        <v>3666</v>
      </c>
      <c r="F171" s="252">
        <v>3666</v>
      </c>
      <c r="G171" s="252">
        <v>3666</v>
      </c>
      <c r="H171" s="252">
        <v>3666</v>
      </c>
      <c r="I171" s="252">
        <v>3666</v>
      </c>
      <c r="J171" s="252">
        <v>3666</v>
      </c>
      <c r="K171" s="252">
        <v>3666</v>
      </c>
      <c r="L171" s="252">
        <v>3666</v>
      </c>
      <c r="M171" s="252">
        <v>3666</v>
      </c>
      <c r="N171" s="252">
        <v>3666</v>
      </c>
      <c r="O171" s="253">
        <v>3674</v>
      </c>
    </row>
    <row r="172" spans="1:15" ht="14.25">
      <c r="A172" s="130">
        <v>313</v>
      </c>
      <c r="B172" s="131" t="s">
        <v>107</v>
      </c>
      <c r="C172" s="132">
        <f>SUM(D172:O172)</f>
        <v>7600</v>
      </c>
      <c r="D172" s="251">
        <v>633</v>
      </c>
      <c r="E172" s="252">
        <v>633</v>
      </c>
      <c r="F172" s="252">
        <v>633</v>
      </c>
      <c r="G172" s="252">
        <v>633</v>
      </c>
      <c r="H172" s="252">
        <v>633</v>
      </c>
      <c r="I172" s="252">
        <v>633</v>
      </c>
      <c r="J172" s="252">
        <v>633</v>
      </c>
      <c r="K172" s="252">
        <v>633</v>
      </c>
      <c r="L172" s="252">
        <v>633</v>
      </c>
      <c r="M172" s="252">
        <v>633</v>
      </c>
      <c r="N172" s="252">
        <v>633</v>
      </c>
      <c r="O172" s="253">
        <v>637</v>
      </c>
    </row>
    <row r="173" spans="1:15" ht="15">
      <c r="A173" s="142">
        <v>32</v>
      </c>
      <c r="B173" s="143" t="s">
        <v>108</v>
      </c>
      <c r="C173" s="144">
        <f>SUM(C174,)</f>
        <v>20000</v>
      </c>
      <c r="D173" s="254">
        <f aca="true" t="shared" si="56" ref="D173:O173">SUM(D174:D174)</f>
        <v>1666</v>
      </c>
      <c r="E173" s="249">
        <f t="shared" si="56"/>
        <v>1666</v>
      </c>
      <c r="F173" s="249">
        <f t="shared" si="56"/>
        <v>1666</v>
      </c>
      <c r="G173" s="249">
        <f t="shared" si="56"/>
        <v>1666</v>
      </c>
      <c r="H173" s="249">
        <f t="shared" si="56"/>
        <v>1666</v>
      </c>
      <c r="I173" s="249">
        <f t="shared" si="56"/>
        <v>1666</v>
      </c>
      <c r="J173" s="249">
        <f t="shared" si="56"/>
        <v>1666</v>
      </c>
      <c r="K173" s="249">
        <f t="shared" si="56"/>
        <v>1666</v>
      </c>
      <c r="L173" s="249">
        <f t="shared" si="56"/>
        <v>1666</v>
      </c>
      <c r="M173" s="249">
        <f t="shared" si="56"/>
        <v>1666</v>
      </c>
      <c r="N173" s="249">
        <f t="shared" si="56"/>
        <v>1666</v>
      </c>
      <c r="O173" s="250">
        <f t="shared" si="56"/>
        <v>1674</v>
      </c>
    </row>
    <row r="174" spans="1:15" ht="14.25">
      <c r="A174" s="130">
        <v>321</v>
      </c>
      <c r="B174" s="131" t="s">
        <v>109</v>
      </c>
      <c r="C174" s="132">
        <f>SUM(D174:O174)</f>
        <v>20000</v>
      </c>
      <c r="D174" s="255">
        <v>1666</v>
      </c>
      <c r="E174" s="252">
        <v>1666</v>
      </c>
      <c r="F174" s="252">
        <v>1666</v>
      </c>
      <c r="G174" s="252">
        <v>1666</v>
      </c>
      <c r="H174" s="252">
        <v>1666</v>
      </c>
      <c r="I174" s="252">
        <v>1666</v>
      </c>
      <c r="J174" s="252">
        <v>1666</v>
      </c>
      <c r="K174" s="252">
        <v>1666</v>
      </c>
      <c r="L174" s="252">
        <v>1666</v>
      </c>
      <c r="M174" s="252">
        <v>1666</v>
      </c>
      <c r="N174" s="252">
        <v>1666</v>
      </c>
      <c r="O174" s="253">
        <v>1674</v>
      </c>
    </row>
    <row r="175" spans="1:15" ht="15">
      <c r="A175" s="413" t="s">
        <v>114</v>
      </c>
      <c r="B175" s="414"/>
      <c r="C175" s="162">
        <f>SUM(C170,C173)</f>
        <v>71600</v>
      </c>
      <c r="D175" s="244">
        <f aca="true" t="shared" si="57" ref="D175:O175">SUM(D170,D173)</f>
        <v>5965</v>
      </c>
      <c r="E175" s="213">
        <f t="shared" si="57"/>
        <v>5965</v>
      </c>
      <c r="F175" s="213">
        <f t="shared" si="57"/>
        <v>5965</v>
      </c>
      <c r="G175" s="213">
        <f t="shared" si="57"/>
        <v>5965</v>
      </c>
      <c r="H175" s="213">
        <f t="shared" si="57"/>
        <v>5965</v>
      </c>
      <c r="I175" s="213">
        <f t="shared" si="57"/>
        <v>5965</v>
      </c>
      <c r="J175" s="213">
        <f t="shared" si="57"/>
        <v>5965</v>
      </c>
      <c r="K175" s="213">
        <f t="shared" si="57"/>
        <v>5965</v>
      </c>
      <c r="L175" s="213">
        <f t="shared" si="57"/>
        <v>5965</v>
      </c>
      <c r="M175" s="213">
        <f t="shared" si="57"/>
        <v>5965</v>
      </c>
      <c r="N175" s="213">
        <f t="shared" si="57"/>
        <v>5965</v>
      </c>
      <c r="O175" s="214">
        <f t="shared" si="57"/>
        <v>5985</v>
      </c>
    </row>
    <row r="176" spans="1:15" ht="15">
      <c r="A176" s="543" t="s">
        <v>119</v>
      </c>
      <c r="B176" s="414"/>
      <c r="C176" s="162">
        <f>SUM(C175,C167,C159,C151,C143,C132,C121,C104,C95,C84,C78,C68,C63,C57,C51,C45,C39,C34,C29,C23)</f>
        <v>12201526</v>
      </c>
      <c r="D176" s="244">
        <f aca="true" t="shared" si="58" ref="D176:O176">SUM(D175,D167,D159,D151,D143,D132,D121,D104,D95,D84,D78,D68,D63,D57,D51,D45,D39,D34,D29,D23)</f>
        <v>534687</v>
      </c>
      <c r="E176" s="213">
        <f t="shared" si="58"/>
        <v>830506</v>
      </c>
      <c r="F176" s="213">
        <f t="shared" si="58"/>
        <v>612606</v>
      </c>
      <c r="G176" s="213">
        <f t="shared" si="58"/>
        <v>1789506</v>
      </c>
      <c r="H176" s="213">
        <f t="shared" si="58"/>
        <v>661081</v>
      </c>
      <c r="I176" s="213">
        <f t="shared" si="58"/>
        <v>2412690</v>
      </c>
      <c r="J176" s="213">
        <f t="shared" si="58"/>
        <v>500189</v>
      </c>
      <c r="K176" s="213">
        <f t="shared" si="58"/>
        <v>450299</v>
      </c>
      <c r="L176" s="213">
        <f t="shared" si="58"/>
        <v>2610613</v>
      </c>
      <c r="M176" s="213">
        <f t="shared" si="58"/>
        <v>568613</v>
      </c>
      <c r="N176" s="213">
        <f t="shared" si="58"/>
        <v>649613</v>
      </c>
      <c r="O176" s="214">
        <f t="shared" si="58"/>
        <v>581123</v>
      </c>
    </row>
    <row r="177" ht="14.25">
      <c r="P177" s="205"/>
    </row>
    <row r="178" ht="14.25">
      <c r="P178" s="205"/>
    </row>
    <row r="180" ht="14.25">
      <c r="P180" s="205"/>
    </row>
  </sheetData>
  <sheetProtection formatCells="0" formatColumns="0" formatRows="0" insertRows="0"/>
  <mergeCells count="118">
    <mergeCell ref="A169:B169"/>
    <mergeCell ref="D169:O169"/>
    <mergeCell ref="A167:B167"/>
    <mergeCell ref="A69:B69"/>
    <mergeCell ref="D69:O69"/>
    <mergeCell ref="A70:B70"/>
    <mergeCell ref="D70:O70"/>
    <mergeCell ref="A78:B78"/>
    <mergeCell ref="D145:O145"/>
    <mergeCell ref="D144:O144"/>
    <mergeCell ref="D123:O123"/>
    <mergeCell ref="D122:O122"/>
    <mergeCell ref="A168:B168"/>
    <mergeCell ref="D168:O168"/>
    <mergeCell ref="D106:O106"/>
    <mergeCell ref="D105:O105"/>
    <mergeCell ref="D97:O97"/>
    <mergeCell ref="A134:B134"/>
    <mergeCell ref="D134:O134"/>
    <mergeCell ref="A133:B133"/>
    <mergeCell ref="D133:O133"/>
    <mergeCell ref="A176:B176"/>
    <mergeCell ref="D161:O161"/>
    <mergeCell ref="D160:O160"/>
    <mergeCell ref="D153:O153"/>
    <mergeCell ref="D152:O152"/>
    <mergeCell ref="A161:B161"/>
    <mergeCell ref="A175:B175"/>
    <mergeCell ref="A152:B152"/>
    <mergeCell ref="A153:B153"/>
    <mergeCell ref="A159:B159"/>
    <mergeCell ref="A160:B160"/>
    <mergeCell ref="A123:B123"/>
    <mergeCell ref="A132:B132"/>
    <mergeCell ref="A144:B144"/>
    <mergeCell ref="A145:B145"/>
    <mergeCell ref="A122:B122"/>
    <mergeCell ref="A143:B143"/>
    <mergeCell ref="A151:B151"/>
    <mergeCell ref="A64:B64"/>
    <mergeCell ref="A95:B95"/>
    <mergeCell ref="A106:B106"/>
    <mergeCell ref="A121:B121"/>
    <mergeCell ref="A104:B104"/>
    <mergeCell ref="A97:B97"/>
    <mergeCell ref="A96:B96"/>
    <mergeCell ref="A105:B105"/>
    <mergeCell ref="A84:B84"/>
    <mergeCell ref="A80:B80"/>
    <mergeCell ref="A65:B65"/>
    <mergeCell ref="A2:P2"/>
    <mergeCell ref="A6:A8"/>
    <mergeCell ref="B6:B8"/>
    <mergeCell ref="C6:C8"/>
    <mergeCell ref="D6:D8"/>
    <mergeCell ref="E6:E8"/>
    <mergeCell ref="F6:F8"/>
    <mergeCell ref="C3:D3"/>
    <mergeCell ref="D64:O64"/>
    <mergeCell ref="L6:L8"/>
    <mergeCell ref="D96:O96"/>
    <mergeCell ref="D85:O85"/>
    <mergeCell ref="A85:B85"/>
    <mergeCell ref="A86:B86"/>
    <mergeCell ref="D86:O86"/>
    <mergeCell ref="A58:B58"/>
    <mergeCell ref="D80:O80"/>
    <mergeCell ref="A79:B79"/>
    <mergeCell ref="N6:N8"/>
    <mergeCell ref="O6:O8"/>
    <mergeCell ref="A57:B57"/>
    <mergeCell ref="H6:H8"/>
    <mergeCell ref="I6:I8"/>
    <mergeCell ref="J6:J8"/>
    <mergeCell ref="K6:K8"/>
    <mergeCell ref="M6:M8"/>
    <mergeCell ref="G6:G8"/>
    <mergeCell ref="A41:B41"/>
    <mergeCell ref="A35:B35"/>
    <mergeCell ref="A59:B59"/>
    <mergeCell ref="D79:O79"/>
    <mergeCell ref="A52:B52"/>
    <mergeCell ref="D47:O47"/>
    <mergeCell ref="D53:O53"/>
    <mergeCell ref="A63:B63"/>
    <mergeCell ref="A68:B68"/>
    <mergeCell ref="D65:O65"/>
    <mergeCell ref="D59:O59"/>
    <mergeCell ref="D58:O58"/>
    <mergeCell ref="D52:O52"/>
    <mergeCell ref="D36:O36"/>
    <mergeCell ref="A39:B39"/>
    <mergeCell ref="A40:B40"/>
    <mergeCell ref="D40:O40"/>
    <mergeCell ref="A53:B53"/>
    <mergeCell ref="A51:B51"/>
    <mergeCell ref="A9:B9"/>
    <mergeCell ref="A10:B10"/>
    <mergeCell ref="A29:B29"/>
    <mergeCell ref="A30:B30"/>
    <mergeCell ref="A31:B31"/>
    <mergeCell ref="D9:O9"/>
    <mergeCell ref="A23:B23"/>
    <mergeCell ref="D10:O10"/>
    <mergeCell ref="D31:O31"/>
    <mergeCell ref="D30:O30"/>
    <mergeCell ref="A47:B47"/>
    <mergeCell ref="A36:B36"/>
    <mergeCell ref="D46:O46"/>
    <mergeCell ref="D25:O25"/>
    <mergeCell ref="D24:O24"/>
    <mergeCell ref="A46:B46"/>
    <mergeCell ref="A34:B34"/>
    <mergeCell ref="A45:B45"/>
    <mergeCell ref="A24:B24"/>
    <mergeCell ref="A25:B25"/>
    <mergeCell ref="D41:O41"/>
    <mergeCell ref="D35:O35"/>
  </mergeCells>
  <printOptions horizontalCentered="1"/>
  <pageMargins left="0.1968503937007874" right="0.1968503937007874" top="0.5511811023622047" bottom="0.5118110236220472" header="0.7086614173228347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nincevica</dc:creator>
  <cp:keywords/>
  <dc:description/>
  <cp:lastModifiedBy>Andrea Tomić</cp:lastModifiedBy>
  <cp:lastPrinted>2014-12-01T13:23:50Z</cp:lastPrinted>
  <dcterms:created xsi:type="dcterms:W3CDTF">2013-10-09T10:56:03Z</dcterms:created>
  <dcterms:modified xsi:type="dcterms:W3CDTF">2016-01-27T12:22:11Z</dcterms:modified>
  <cp:category/>
  <cp:version/>
  <cp:contentType/>
  <cp:contentStatus/>
</cp:coreProperties>
</file>